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5480" windowHeight="8010" activeTab="4"/>
  </bookViews>
  <sheets>
    <sheet name="TC-27blm urut" sheetId="5" r:id="rId1"/>
    <sheet name="2021" sheetId="2" r:id="rId2"/>
    <sheet name="2022" sheetId="3" r:id="rId3"/>
    <sheet name="2023" sheetId="4" r:id="rId4"/>
    <sheet name="tc-27baru" sheetId="6" r:id="rId5"/>
  </sheets>
  <calcPr calcId="144525"/>
</workbook>
</file>

<file path=xl/calcChain.xml><?xml version="1.0" encoding="utf-8"?>
<calcChain xmlns="http://schemas.openxmlformats.org/spreadsheetml/2006/main">
  <c r="O20" i="6" l="1"/>
  <c r="F3" i="2"/>
  <c r="F2" i="2"/>
  <c r="S108" i="6" l="1"/>
  <c r="S107" i="6"/>
  <c r="S106" i="6"/>
  <c r="S105" i="6" s="1"/>
  <c r="S113" i="6"/>
  <c r="S112" i="6"/>
  <c r="S111" i="6"/>
  <c r="S110" i="6"/>
  <c r="S109" i="6" s="1"/>
  <c r="S25" i="6"/>
  <c r="S24" i="6"/>
  <c r="Q33" i="6"/>
  <c r="Q20" i="6" s="1"/>
  <c r="P116" i="6" s="1"/>
  <c r="O33" i="6"/>
  <c r="M33" i="6"/>
  <c r="Q73" i="6"/>
  <c r="O73" i="6"/>
  <c r="Q69" i="6"/>
  <c r="O69" i="6"/>
  <c r="M69" i="6"/>
  <c r="Q23" i="6"/>
  <c r="O23" i="6"/>
  <c r="M23" i="6"/>
  <c r="M20" i="6" l="1"/>
  <c r="L116" i="6" s="1"/>
  <c r="N116" i="6"/>
  <c r="S69" i="6"/>
  <c r="S33" i="6"/>
  <c r="S73" i="6"/>
  <c r="S23" i="6"/>
  <c r="L115" i="6"/>
  <c r="Q109" i="5"/>
  <c r="O109" i="5"/>
  <c r="M109" i="5"/>
  <c r="L122" i="5" s="1"/>
  <c r="Q93" i="5"/>
  <c r="O93" i="5"/>
  <c r="Q89" i="5"/>
  <c r="O89" i="5"/>
  <c r="M89" i="5"/>
  <c r="F24" i="2"/>
  <c r="Q48" i="5"/>
  <c r="O48" i="5"/>
  <c r="M48" i="5"/>
  <c r="S48" i="5" l="1"/>
  <c r="S93" i="5"/>
  <c r="P123" i="5"/>
  <c r="S20" i="6"/>
  <c r="S89" i="5"/>
  <c r="R116" i="6"/>
  <c r="S109" i="5"/>
  <c r="N123" i="5"/>
  <c r="R123" i="5" s="1"/>
  <c r="H6" i="2"/>
  <c r="H24" i="2"/>
  <c r="B10" i="2"/>
  <c r="F4" i="2" l="1"/>
  <c r="F5" i="2"/>
  <c r="H5" i="2" s="1"/>
  <c r="F6" i="2"/>
  <c r="F7" i="2"/>
  <c r="F8" i="2"/>
  <c r="F9" i="2"/>
  <c r="H9" i="2" s="1"/>
  <c r="F10" i="2"/>
  <c r="F11" i="2"/>
  <c r="H11" i="2" s="1"/>
  <c r="F12" i="2"/>
  <c r="H12" i="2" s="1"/>
  <c r="F13" i="2"/>
  <c r="H13" i="2" s="1"/>
  <c r="F14" i="2"/>
  <c r="H14" i="2" s="1"/>
  <c r="F15" i="2"/>
  <c r="H15" i="2" s="1"/>
  <c r="F16" i="2"/>
  <c r="H16" i="2" s="1"/>
  <c r="F17" i="2"/>
  <c r="H17" i="2" s="1"/>
  <c r="F18" i="2"/>
  <c r="H18" i="2" s="1"/>
  <c r="F19" i="2"/>
  <c r="F20" i="2"/>
  <c r="H20" i="2" s="1"/>
  <c r="F21" i="2"/>
  <c r="H21" i="2" s="1"/>
  <c r="F22" i="2"/>
  <c r="H22" i="2" s="1"/>
  <c r="F23" i="2"/>
  <c r="H23" i="2" s="1"/>
  <c r="F25" i="2"/>
  <c r="F26" i="2"/>
  <c r="H26" i="2" s="1"/>
  <c r="F27" i="2"/>
  <c r="H27" i="2" s="1"/>
  <c r="F28" i="2"/>
  <c r="F29" i="2"/>
  <c r="F30" i="2"/>
  <c r="F31" i="2"/>
  <c r="F32" i="2"/>
  <c r="F33" i="2"/>
  <c r="F34" i="2"/>
  <c r="F35" i="2"/>
  <c r="F36" i="2"/>
  <c r="F37" i="2"/>
  <c r="F38" i="2"/>
  <c r="F39" i="2"/>
  <c r="F44" i="2"/>
  <c r="G44" i="2" s="1"/>
  <c r="F45" i="2"/>
  <c r="G45" i="2" s="1"/>
  <c r="F47" i="2"/>
  <c r="G47" i="2" s="1"/>
  <c r="F48" i="2"/>
  <c r="G48" i="2" s="1"/>
  <c r="F49" i="2"/>
  <c r="G49" i="2" s="1"/>
  <c r="F50" i="2"/>
  <c r="G50" i="2" s="1"/>
  <c r="G46" i="2" l="1"/>
  <c r="G25" i="2"/>
  <c r="H25" i="2"/>
  <c r="G10" i="2"/>
  <c r="H10" i="2" s="1"/>
  <c r="E46" i="2"/>
  <c r="D46" i="2"/>
  <c r="D43" i="2" s="1"/>
  <c r="D42" i="2" s="1"/>
  <c r="D41" i="2" s="1"/>
  <c r="C46" i="2"/>
  <c r="C43" i="2" s="1"/>
  <c r="C42" i="2" s="1"/>
  <c r="C41" i="2" s="1"/>
  <c r="F46" i="2" l="1"/>
  <c r="E43" i="2"/>
  <c r="E42" i="2" s="1"/>
  <c r="E41" i="2" s="1"/>
  <c r="F41" i="2" s="1"/>
  <c r="F42" i="2" l="1"/>
  <c r="G42" i="2" s="1"/>
  <c r="G41" i="2" s="1"/>
  <c r="F43" i="2"/>
  <c r="G43" i="2" s="1"/>
</calcChain>
</file>

<file path=xl/sharedStrings.xml><?xml version="1.0" encoding="utf-8"?>
<sst xmlns="http://schemas.openxmlformats.org/spreadsheetml/2006/main" count="566" uniqueCount="204">
  <si>
    <t>kecamatan</t>
  </si>
  <si>
    <t>kawedanan</t>
  </si>
  <si>
    <t>sampung</t>
  </si>
  <si>
    <t>rejosari</t>
  </si>
  <si>
    <t>PROGRAM PENUNJANG URUSAN PEMERINTAHAN DAERAH KABUPATEN/KOTA</t>
  </si>
  <si>
    <t>Perencanaan, Penganggaran, dan Evaluasi Kinerja Perangkat Daerah</t>
  </si>
  <si>
    <t>Penyusunan Dokumen Perencanaan Perangkat Daerah</t>
  </si>
  <si>
    <t>Evaluasi Kinerja Perangkat Daerah</t>
  </si>
  <si>
    <t>Administrasi Keuangan Perangkat Daerah</t>
  </si>
  <si>
    <t>Penyediaan Gaji dan Tunjangan ASN</t>
  </si>
  <si>
    <t>Koordinasi dan Penyusunan Laporan Keuangan Bulanan/Triwulanan/Semesteran SKPD</t>
  </si>
  <si>
    <t>Administrasi Umum Perangkat Daerah</t>
  </si>
  <si>
    <t>Penyediaan Komponen Instalasi Listrik/Penerangan Bangunan Kantor</t>
  </si>
  <si>
    <t>Penyediaan Peralatan dan Perlengkapan Kantor</t>
  </si>
  <si>
    <t>Penyediaan Peralatan Rumah Tangga</t>
  </si>
  <si>
    <t>Penyediaan Bahan Logistik Kantor</t>
  </si>
  <si>
    <t>Penyediaan Barang Cetakan dan Penggandaan</t>
  </si>
  <si>
    <t>Penyediaan Bahan Bacaan dan Peraturan Perundang-undangan</t>
  </si>
  <si>
    <t>Penyelenggaraan Rapat Koordinasi dan Konsultasi SKPD</t>
  </si>
  <si>
    <t>Penyediaan Jasa Penunjang Urusan Pemerintahan Daerah</t>
  </si>
  <si>
    <t>Penyediaan Jasa Komunikasi, Sumber Daya Air dan Listrik</t>
  </si>
  <si>
    <t>Penyediaan Jasa Peralatan dan Perlengkapan Kantor</t>
  </si>
  <si>
    <t>Penyediaan Jasa Pelayanan Umum Kantor</t>
  </si>
  <si>
    <t>KECAMATAN</t>
  </si>
  <si>
    <t>Pemeliharaan Barang Milik Daerah Penunjang Urusan Pemerintahan Daerah</t>
  </si>
  <si>
    <t>Penyediaan Jasa Pemeliharaan, Biaya Pemeliharaan dan Pajak Kendaraan Perorangan Dinas atau Kendaraan Dinas Jabatan</t>
  </si>
  <si>
    <t>Pemeliharaan/Rehabilitasi Gedung Kantor dan Bangunan Lainnya</t>
  </si>
  <si>
    <t>Pemeliharaan/Rehabilitasi Sarana dan Prasarana Gedung Kantor atau Bangunan Lainnya</t>
  </si>
  <si>
    <t>PROGRAM PENYELENGGARAAN PEMERINTAHAN DAN PELAYANAN PUBLIK</t>
  </si>
  <si>
    <t>Koordinasi Penyelenggaraan Kegiatan Pemerintahan di Tingkat Kecamatan</t>
  </si>
  <si>
    <t>Peningkatan Efektifitas Kegiatan Pemerintahan di Tingkat Kecamatan</t>
  </si>
  <si>
    <t>PROGRAM PEMBERDAYAAN MASYARAKAT DESA DAN KELURAHAN</t>
  </si>
  <si>
    <t>Koordinasi Kegiatan Pemberdayaan Desa</t>
  </si>
  <si>
    <t>Peningkatan Efektifitas Kegiatan Pemberdayaan Masyarakat di Wilayah Kecamatan</t>
  </si>
  <si>
    <t>PROGRAM KOORDINASI KETENTRAMAN DAN KETERTIBAN UMUM</t>
  </si>
  <si>
    <t>Koordinasi Upaya Penyelenggaraan Ketenteraman dan Ketertiban Umum</t>
  </si>
  <si>
    <t>Sinergitas dengan Kepolisian Negara Republik Indonesia, Tentara Nasional Indonesia dan Instansi Vertikal di Wilayah Kecamatan</t>
  </si>
  <si>
    <t>PROGRAM PEMBINAAN DAN PENGAWASAN PEMERINTAHAN DESA</t>
  </si>
  <si>
    <t>Fasilitasi, Rekomendasi dan Koordinasi Pembinaan dan Pengawasan Pemerintahan Desa</t>
  </si>
  <si>
    <t>Fasilitasi Administrasi Tata Pemerintahan Desa</t>
  </si>
  <si>
    <t>Kegiatan Pemberdayaan Kelurahan</t>
  </si>
  <si>
    <t>Pembangunan sarana dan prasarana kelurahan</t>
  </si>
  <si>
    <t>pemberdayaan masyarakat di Kelurahan</t>
  </si>
  <si>
    <t>evaluasi kelurahan</t>
  </si>
  <si>
    <t>Koordinasi dan sinkronisasi PPKM</t>
  </si>
  <si>
    <t>Pencegahan covid 19</t>
  </si>
  <si>
    <t>Penanganan covid 19</t>
  </si>
  <si>
    <t>Pembinaan penanganan covid 19</t>
  </si>
  <si>
    <t>Pengadaan pendukung</t>
  </si>
  <si>
    <t>Pengadaan barang milik daerah penunjang urusan pemerintahan daerah</t>
  </si>
  <si>
    <t>Pengadaan sarana dan prasarana gedung kantor atau bangunan lainnya</t>
  </si>
  <si>
    <t>1055481870+1487440350+926845810</t>
  </si>
  <si>
    <t>Tabel T-C. 27</t>
  </si>
  <si>
    <t>PERUBAHAN RENCANA PROGRAM, KEGIATAN DAN PENDANAAN INDIKATIF</t>
  </si>
  <si>
    <t>OPDKECAMATAN KAWEDANAN KABUPATEN MAGETAN TAHUN 2018-2023</t>
  </si>
  <si>
    <t>Tujuan</t>
  </si>
  <si>
    <t>Sasaran</t>
  </si>
  <si>
    <t>Kode</t>
  </si>
  <si>
    <t>Program dan Kegiatan</t>
  </si>
  <si>
    <t>Indikator Kinerja Tujuan, Sasaran, Program(outcome) dan Kegiatan (output)</t>
  </si>
  <si>
    <t>Baseline (2018)</t>
  </si>
  <si>
    <t>Target Kinerja Program dan Kerangka Pendanaan</t>
  </si>
  <si>
    <t>Unit Kerja Perangkat Daerah Penanggungjawab</t>
  </si>
  <si>
    <t>Lokasi</t>
  </si>
  <si>
    <t>Kondisi Kinerja pada akhir periode Renstra Perangkat Daerah</t>
  </si>
  <si>
    <t>Target</t>
  </si>
  <si>
    <t>Rp.</t>
  </si>
  <si>
    <t>Sebelum perubahan</t>
  </si>
  <si>
    <t>Meningkatkan kualitas pelayanan publik dan tata kelola administrasi pemerintahan kecamatan dan desa/kelurahan</t>
  </si>
  <si>
    <t>Meningkatnya kualitas pelayanan publik dikecamatan</t>
  </si>
  <si>
    <t>1.1.1</t>
  </si>
  <si>
    <t>Program Pelayanan Administrasi Perkantoran</t>
  </si>
  <si>
    <t xml:space="preserve">indeks kepuasan masyarakat || Nilai </t>
  </si>
  <si>
    <t>KECAMATAN KAWEDANAN</t>
  </si>
  <si>
    <t>1.1.1.1</t>
  </si>
  <si>
    <t>Survey Kepuasan Masyarakaat</t>
  </si>
  <si>
    <t>jumlah survey IKM || Kali</t>
  </si>
  <si>
    <t>Setelah perubahan</t>
  </si>
  <si>
    <t>Meningkatkan tata kelola pemerintahan yang baik di Kecamatan</t>
  </si>
  <si>
    <t>Meningkatkan kualitas penyelenggaraan pemerintahan dan pelayanan publik yang efektif dan efisien di Kecamatan</t>
  </si>
  <si>
    <t>Program Penunjang Urusan Pemerintahan Daerah</t>
  </si>
  <si>
    <t>- Indeks Kepuasan Masyarakat</t>
  </si>
  <si>
    <t>- persentase sarana prasarana aparatur yang layak fungsi</t>
  </si>
  <si>
    <t>- persentase dokumen perencanaan,kinerja dan keuangan yang disusun tepat waktu</t>
  </si>
  <si>
    <t>78,00</t>
  </si>
  <si>
    <t>evaluasi kinerja perangkat daerah</t>
  </si>
  <si>
    <t>Jumlah Penyusunan dokumen evaluasi kinerja perangkat daerah, jumlah survey IKM</t>
  </si>
  <si>
    <t>Meningkatnya kualitas tatakelola keuangan, aset, pelayanan publik dan pemerintahan desa/kelurahan</t>
  </si>
  <si>
    <t>1.2.1</t>
  </si>
  <si>
    <t>Program Peningkatan Kelembagaan Kecamatan</t>
  </si>
  <si>
    <t xml:space="preserve">persentase desa dengan nilai monev terpadu minimal 80 || % </t>
  </si>
  <si>
    <t>1.2.1.1</t>
  </si>
  <si>
    <t xml:space="preserve">Fasilitasi Pelayanan Administrasi Kewilayahan Kecamatan </t>
  </si>
  <si>
    <t>Jumlah kegiatan pelayanan administrasi kewilayahan di desa dan kelurahan || Kali</t>
  </si>
  <si>
    <t>Program Penyelenggaraan Pemerintahan dan Pelayanan Publik</t>
  </si>
  <si>
    <t>persentase desa/kelurahan dengan nilai monev terpadu minimal 80</t>
  </si>
  <si>
    <t>Jumlah Kegiatan pemerintahan di Kecamatan</t>
  </si>
  <si>
    <t xml:space="preserve">Peningkatan Efektifitas Kegiatan Pemerintahan di Tingkat Kecamatan </t>
  </si>
  <si>
    <t>Program Pemberdayaan Masyarakat Desa dan Kelurahan</t>
  </si>
  <si>
    <t>Jumlah kegiatan pemberdayaan masyarakat di wil kecamatan</t>
  </si>
  <si>
    <t>Program Koordinasi Ketentraman dan Ketertiban umum</t>
  </si>
  <si>
    <t>Koordinasi Upaya Penyelenggaraan Ketentraman dan ketertiban Umum</t>
  </si>
  <si>
    <t>Jumlah kegiatan sinergitas forkompimca</t>
  </si>
  <si>
    <t xml:space="preserve">Sinergitas dengan Kepolisian Negara Republik Indonesia, Tentara Nasional Indonesia dan instansi vertikal di wilayah kecamatan </t>
  </si>
  <si>
    <t>Program Pembinaan dan pengawasan Pemerintahan Desa</t>
  </si>
  <si>
    <t>Fasilitasi , Rekomendasi dan Koordinasi Pembinaan dan Pengawasan Pemerintahan Desa</t>
  </si>
  <si>
    <t>Jumlah kegiatan fasilitasi administrasi tata pemeritahan desa</t>
  </si>
  <si>
    <t>1.2.2</t>
  </si>
  <si>
    <t>Program Pemberdayaan Kelurahan</t>
  </si>
  <si>
    <r>
      <t>persentase pelaksanaan kegiatan pemberdayaan Kelurahan ||</t>
    </r>
    <r>
      <rPr>
        <sz val="12"/>
        <color theme="1"/>
        <rFont val="Times New Roman"/>
        <family val="1"/>
      </rPr>
      <t xml:space="preserve"> % </t>
    </r>
  </si>
  <si>
    <t>1.2.2.1</t>
  </si>
  <si>
    <t>Pembinaan dan pengembangan masyarakat</t>
  </si>
  <si>
    <t>Jumlah kegiatan pembinaan dan pengembangan masyarakat || Kali</t>
  </si>
  <si>
    <t>1.2.2.2</t>
  </si>
  <si>
    <t>Pembangunan Sarana dan Prasarana Lokal Kelurahan</t>
  </si>
  <si>
    <t>jumlah sarana dan prasarana yang dibangun || Unit</t>
  </si>
  <si>
    <t>persentase pelaksanaan kegiatan pemberdayaan kelurahan</t>
  </si>
  <si>
    <t>KEL.KAWEDANAN, KEL.SAMPUNG, KEL.REJOSARI</t>
  </si>
  <si>
    <t>Kegiatan Pemberdayaan kelurahan</t>
  </si>
  <si>
    <t>pembangunan Sarana dan Prasarana  Kelurahan</t>
  </si>
  <si>
    <t>Jumlah sarana dan prasarana yang dibangun, Jumlah sarana dan prasarana yang dibangun (DAU Tambahan)</t>
  </si>
  <si>
    <t>Pemberdayaan masyarakat di Kelurahan</t>
  </si>
  <si>
    <t>jumlah kegiatan pemberdayaan  masyarakat,    Jumlah kegiatan pemberdayaan  masyarakat (DAU Tambahan)</t>
  </si>
  <si>
    <t>Jumlah kegiatan evaluasi di wilayah kelurahan</t>
  </si>
  <si>
    <t>Koordinasi dan sinkronisasi Pemberlakuan Pembatasan kegiatan Masyarakat (PPKM)</t>
  </si>
  <si>
    <t>Pembinaan penanganan covid 19 di tingkat desa dan kelurahan</t>
  </si>
  <si>
    <t>Jumlah pelaksanaanPembinaan penanganan covid 19 di tingkat desa dan kelurahan</t>
  </si>
  <si>
    <t>Penanganan covid 19 di tingkat desa dan kelurahan</t>
  </si>
  <si>
    <t>Jumlah pelaksanaanPenanganan covid 19 di tingkat desa dan kelurahan</t>
  </si>
  <si>
    <t>Pencegahan covid 19 di tingkat desa dan kelurahan</t>
  </si>
  <si>
    <t>Jumlah pelaksanaanPencegahan covid 19 di tingkat desa dan kelurahan</t>
  </si>
  <si>
    <t>Pengadaan pendukung pelaksanaan penanganan covid 19 di tingkat Desa dan kelurahan</t>
  </si>
  <si>
    <t>Jumlah pelaksanaanPengadaan pendukung pelaksanaan penanganan covid 19 di tingkat Desa dan kelurahan</t>
  </si>
  <si>
    <t>Sebeluam perubahan</t>
  </si>
  <si>
    <t>Program Rutin</t>
  </si>
  <si>
    <t xml:space="preserve">Persentase pelaksanaan pelayanan administrasi perkantoran || % </t>
  </si>
  <si>
    <t>Penyediaan Jasa dan Pelayanan Administrasi Perkantoran</t>
  </si>
  <si>
    <t>Jumlah penyediaan jasa dan pelayanan administrasi perkantoran || Bulan</t>
  </si>
  <si>
    <t>jumlah penyediaan komponen instalasi listrik penerangan bangunan kantor,                          Jumlah Penyediaan peralatan dan perlengkapan kantor,                     Jumlah Penyediaan peralatan rumah tangga,                      Jumlah Penyediaan bahan logistik kantor,                    Jumlah penyediaan barang cetak penggandaan,             Jumlah Penyediaan bahan bacaan dan peraturan perundang-undangan,                         Jumlah penyelenggaraan rapat koordinasi dan konsulatsi SKPD</t>
  </si>
  <si>
    <t>penyediaan komponen instalasi listrik penerangan bangunan kantor</t>
  </si>
  <si>
    <t>jumlah penyediaan komponen instalasi listrik penerangan bangunan kantor</t>
  </si>
  <si>
    <t>Penyediaan peralatan dan perlengkapan kantor</t>
  </si>
  <si>
    <t>Jumlah Penyediaan peralatan dan perlengkapan kantor</t>
  </si>
  <si>
    <t>Penyediaan peralatan rumah tangga</t>
  </si>
  <si>
    <t>Jumlah Penyediaan peralatan rumah tangga</t>
  </si>
  <si>
    <t>Penyediaan bahan logistik kantor</t>
  </si>
  <si>
    <t>Jumlah Penyediaan bahan logistik kantor</t>
  </si>
  <si>
    <t>penyediaan barang cetak penggandaan</t>
  </si>
  <si>
    <t>Jumlah penyediaan barang cetak penggandaan</t>
  </si>
  <si>
    <t>Penyediaan bahan bacaan dan peraturan perundang-undangan</t>
  </si>
  <si>
    <t>Jumlah Penyediaan bahan bacaan dan peraturan perundang-undangan</t>
  </si>
  <si>
    <t xml:space="preserve">Jumlah Penyediaan Jasa Komunikasi, sumber daya air dan listrik,                     Jumlah Penyediaan Jasa Peralatan dan perlengkapan kantor,                         Jumlah Penyediaan Jasa Peralatan dan perlengkapan </t>
  </si>
  <si>
    <t>Penyediaan Jasa Komunikasi, sumber daya air dan listrik</t>
  </si>
  <si>
    <t>Jumlah Penyediaan Jasa Komunikasi, sumber daya air dan listrik</t>
  </si>
  <si>
    <t>Penyediaan Jasa Peralatan dan perlengkapan kantor</t>
  </si>
  <si>
    <t>Jumlah Penyediaan Jasa Peralatan dan perlengkapan kantor</t>
  </si>
  <si>
    <t>Jumlah Penyediaan Jasa Pelayanan Umum Kantor</t>
  </si>
  <si>
    <t>1.1.1.2</t>
  </si>
  <si>
    <t>Pelayanan Perjalanan Dinas Dalam dan Luar Daerah</t>
  </si>
  <si>
    <t>Jumlah penyediaan Perjalanan Dinas Dalam dan Luar Daerah || Bulan</t>
  </si>
  <si>
    <t>SETELAH PERUBAHAN</t>
  </si>
  <si>
    <t>penyelenggaraan rapat koordinasi dan konsultasi SKPD</t>
  </si>
  <si>
    <t>Jumlah penyelenggaraan rapat koordinasi dan konsulatsi SKPD</t>
  </si>
  <si>
    <t>2.1.2</t>
  </si>
  <si>
    <t>Program Peningkatan Sarana dan Prasarana Aparatur</t>
  </si>
  <si>
    <t xml:space="preserve">persentase sarana prasarana aparatur yang layak fungsi || % </t>
  </si>
  <si>
    <t>2.1.2.1</t>
  </si>
  <si>
    <t>Pemeliharaan rutin/berkala kendaraan dinas/operasional</t>
  </si>
  <si>
    <t>jumlah pelaksanaan pemeliharaan kendaraan dinas/operasional || Kali</t>
  </si>
  <si>
    <t>2.1.2.2</t>
  </si>
  <si>
    <t>Pengadaan Perlengkapan Kantor</t>
  </si>
  <si>
    <t>jumlah Pengadaan Perlengkapan Kantor || Unit</t>
  </si>
  <si>
    <t>2.1.2.3</t>
  </si>
  <si>
    <t>Rehabilitasi/Pemeliharaan Gedung Kantor</t>
  </si>
  <si>
    <t>jumlah kegiatan pemeliharaan gedung kantor || Kegiatan</t>
  </si>
  <si>
    <t>Jumlah Penyediaan jasa pemeliharaan, biaya pemeliharaan dan pajak kendaraan perorangan dinas atau kendaraan dinas jabatan,         Jumlah Kegiatan Pemeliharaan /Rehabilitasi Gedung Kantor dan bangunan lainnya,                Jumlah Kegiatan Pemeliharaan /rehabilitasi sarna dan prasarana gedung kantor atau bangunan lainnya</t>
  </si>
  <si>
    <t>Penyediaan jasa pemeliharaan, biaya pemeliharaan dan pajak kendaraan perorangan dinas atau kendaraan dinas jabatan</t>
  </si>
  <si>
    <t>Jumlah Penyediaan jasa pemeliharaan, biaya pemeliharaan dan pajak kendaraan perorangan dinas atau kendaraan dinas jabatan</t>
  </si>
  <si>
    <t>Pemeliharaan /Rehabilitasi Gedung Kantor dan bangunan lainnya</t>
  </si>
  <si>
    <t>Jumlah Kegiatan Pemeliharaan /Rehabilitasi Gedung Kantor dan bangunan lainnya</t>
  </si>
  <si>
    <t>Pemeliharaan /rehabilitasi sarna dan prasarana gedung kantor atau bangunan lainnya</t>
  </si>
  <si>
    <t>Jumlah Kegiatan Pemeliharaan /rehabilitasi sarana dan prasarana gedung kantor atau bangunan lainnya</t>
  </si>
  <si>
    <t>Pengadaan Barang Milik Daerah Penunjang Urusan Pemerintah Daerah</t>
  </si>
  <si>
    <t>Jumlah Pengadaan sarana dan prasarana gedung Kantor atau Bangunan Lainnya</t>
  </si>
  <si>
    <t>Pengadaan Sarana dan Prasarana Gedung Kantor atau Bangunan Lainnya</t>
  </si>
  <si>
    <t>3.1.3</t>
  </si>
  <si>
    <t>Program Peningkatan Perencanaan, Laporan Kinerja dan Keuangan Perangkat Daerah</t>
  </si>
  <si>
    <t xml:space="preserve">persentase dokumen perencanaan,kinerja dan keuangan yang disusun tepat waktu || % </t>
  </si>
  <si>
    <t>3.1.3.1</t>
  </si>
  <si>
    <t xml:space="preserve">Penyusunan Dokumen Perencanaan, Penganggaran dan Capaian Kinerja Perangkat daerah </t>
  </si>
  <si>
    <t>jumlah Dokumen Perencanaan, Penganggaran dan Capaian Kinerja Perangkat daerah yang di susun || dokumen</t>
  </si>
  <si>
    <t>Perencanan, Penganggaran dan evaluasi Kinerja Perangkat Daera</t>
  </si>
  <si>
    <t>Jumlah penyusunan dokumen Perencanaan Dokumen Perangkat Daerah, Jumlah Penyusunan dokumen evaluasi kinerja perangkat daerah, jumlah survey IKM</t>
  </si>
  <si>
    <t>Jumlah penyusunan dokumen Perencanaan Dokumen Perangkat Daerah</t>
  </si>
  <si>
    <t xml:space="preserve">Jumlah Penyusunan dokumen evaluasi kinerja perangkat daerah, </t>
  </si>
  <si>
    <t xml:space="preserve">Jumlah Penyusunan laporan Gaji dan Tunjangan ASN, jumlah dokumen laporan keuangan, </t>
  </si>
  <si>
    <t xml:space="preserve">Penyediaan Gaji dan Tunjangan ASN </t>
  </si>
  <si>
    <t>Jumlah Penyusunan laporan Gaji dan Tunjangan ASN</t>
  </si>
  <si>
    <t>koordinasi dan penyusunan laporan keuangan bulanan/triwulanan/semsteran SKPD</t>
  </si>
  <si>
    <t>jumlah penyusunan laporan keuangan</t>
  </si>
  <si>
    <t>Total sebelum perubahan</t>
  </si>
  <si>
    <t>Total setelah perubahan</t>
  </si>
  <si>
    <t xml:space="preserve">persentase pelaksanaan kegiatan koordinasi dan sinkronisasi pemberlakuan pembatasan kegiatan masayarakat (PPKM) </t>
  </si>
  <si>
    <t>Meningkatnya kualitas penyelenggaraan pemerintahan dan pelayanan publik yang efektif dan efisien di Kecamatan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</si>
</sst>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Bookman Old Style"/>
      <family val="1"/>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color rgb="FF333333"/>
      <name val="Times New Roman"/>
      <family val="1"/>
    </font>
    <font>
      <b/>
      <sz val="9"/>
      <color rgb="FF000000"/>
      <name val="Times New Roman"/>
      <family val="1"/>
    </font>
    <font>
      <b/>
      <sz val="11"/>
      <color rgb="FF000000"/>
      <name val="Calibri"/>
      <family val="2"/>
      <scheme val="minor"/>
    </font>
    <font>
      <sz val="11"/>
      <color rgb="FF000000"/>
      <name val="Calibri"/>
      <family val="2"/>
      <scheme val="minor"/>
    </font>
    <font>
      <b/>
      <sz val="8"/>
      <color rgb="FF333333"/>
      <name val="Arial"/>
      <family val="2"/>
    </font>
    <font>
      <sz val="12"/>
      <color rgb="FF333333"/>
      <name val="Times New Roman"/>
      <family val="1"/>
    </font>
    <font>
      <b/>
      <sz val="8"/>
      <color rgb="FF000000"/>
      <name val="Arial"/>
      <family val="2"/>
    </font>
    <font>
      <b/>
      <sz val="12"/>
      <color theme="0"/>
      <name val="Times New Roman"/>
      <family val="1"/>
    </font>
  </fonts>
  <fills count="5">
    <fill>
      <patternFill patternType="none"/>
    </fill>
    <fill>
      <patternFill patternType="gray125"/>
    </fill>
    <fill>
      <patternFill patternType="solid">
        <fgColor rgb="FF92CDDC"/>
        <bgColor indexed="64"/>
      </patternFill>
    </fill>
    <fill>
      <patternFill patternType="solid">
        <fgColor rgb="FF8DB3E2"/>
        <bgColor indexed="64"/>
      </patternFill>
    </fill>
    <fill>
      <patternFill patternType="solid">
        <fgColor rgb="FF03B0E2"/>
        <bgColor indexed="64"/>
      </patternFill>
    </fill>
  </fills>
  <borders count="21">
    <border>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0" fontId="2" fillId="0" borderId="2" xfId="0" applyFont="1" applyBorder="1" applyAlignment="1">
      <alignment vertical="center" wrapText="1"/>
    </xf>
    <xf numFmtId="0" fontId="0" fillId="0" borderId="1" xfId="0" applyBorder="1" applyAlignment="1">
      <alignment vertical="center" wrapText="1"/>
    </xf>
    <xf numFmtId="0" fontId="2" fillId="0" borderId="0" xfId="0" applyFont="1"/>
    <xf numFmtId="0" fontId="2" fillId="0" borderId="1" xfId="0" applyFont="1" applyBorder="1" applyAlignment="1">
      <alignment horizontal="right" vertical="center" wrapText="1"/>
    </xf>
    <xf numFmtId="3" fontId="0" fillId="0" borderId="1" xfId="0" applyNumberFormat="1" applyBorder="1" applyAlignment="1">
      <alignment horizontal="right" vertical="center" wrapText="1"/>
    </xf>
    <xf numFmtId="3" fontId="2"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5" xfId="0" applyBorder="1"/>
    <xf numFmtId="0" fontId="0" fillId="0" borderId="6" xfId="0" applyBorder="1"/>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2" xfId="0" applyBorder="1" applyAlignment="1">
      <alignment vertical="center" wrapText="1"/>
    </xf>
    <xf numFmtId="41" fontId="2" fillId="0" borderId="0" xfId="2" applyFont="1"/>
    <xf numFmtId="41" fontId="0" fillId="0" borderId="0" xfId="2" applyFont="1"/>
    <xf numFmtId="41" fontId="0" fillId="0" borderId="0" xfId="0" applyNumberFormat="1"/>
    <xf numFmtId="41" fontId="2" fillId="0" borderId="0" xfId="0" applyNumberFormat="1" applyFont="1"/>
    <xf numFmtId="164" fontId="2" fillId="0" borderId="7" xfId="1" applyNumberFormat="1" applyFont="1" applyBorder="1"/>
    <xf numFmtId="164" fontId="1" fillId="0" borderId="7" xfId="1" applyNumberFormat="1" applyFont="1" applyBorder="1"/>
    <xf numFmtId="0" fontId="0" fillId="0" borderId="8" xfId="0"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5" fillId="0" borderId="8" xfId="0" applyFont="1" applyBorder="1" applyAlignment="1">
      <alignment vertical="center" wrapText="1"/>
    </xf>
    <xf numFmtId="3" fontId="0" fillId="0" borderId="0" xfId="0" applyNumberFormat="1"/>
    <xf numFmtId="3" fontId="4" fillId="0" borderId="8" xfId="0" applyNumberFormat="1" applyFont="1" applyBorder="1" applyAlignment="1">
      <alignment vertical="center" wrapText="1"/>
    </xf>
    <xf numFmtId="0" fontId="5" fillId="3" borderId="10"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0" fillId="3" borderId="8" xfId="0" applyFill="1" applyBorder="1" applyAlignment="1">
      <alignment vertical="center" wrapText="1"/>
    </xf>
    <xf numFmtId="0" fontId="4" fillId="3" borderId="8" xfId="0" applyFont="1" applyFill="1" applyBorder="1" applyAlignment="1">
      <alignment vertical="center" wrapText="1"/>
    </xf>
    <xf numFmtId="0" fontId="5" fillId="3" borderId="8" xfId="0" applyFont="1" applyFill="1" applyBorder="1" applyAlignment="1">
      <alignment vertical="center" wrapText="1"/>
    </xf>
    <xf numFmtId="0" fontId="7" fillId="3" borderId="8" xfId="0" applyFont="1" applyFill="1" applyBorder="1" applyAlignment="1">
      <alignmen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3" fontId="4" fillId="3" borderId="8" xfId="0" applyNumberFormat="1" applyFont="1" applyFill="1" applyBorder="1" applyAlignment="1">
      <alignment vertical="center" wrapText="1"/>
    </xf>
    <xf numFmtId="0" fontId="6" fillId="3" borderId="8" xfId="0" applyFont="1" applyFill="1" applyBorder="1" applyAlignment="1">
      <alignment vertical="center" wrapText="1"/>
    </xf>
    <xf numFmtId="0" fontId="8" fillId="3" borderId="8" xfId="0" applyFont="1" applyFill="1" applyBorder="1" applyAlignment="1">
      <alignment vertical="center" wrapText="1"/>
    </xf>
    <xf numFmtId="3" fontId="5" fillId="3" borderId="8" xfId="0" applyNumberFormat="1" applyFont="1" applyFill="1" applyBorder="1" applyAlignment="1">
      <alignment vertical="center" wrapText="1"/>
    </xf>
    <xf numFmtId="0" fontId="4" fillId="4" borderId="8" xfId="0" applyFont="1" applyFill="1" applyBorder="1" applyAlignment="1">
      <alignment vertical="center" wrapText="1"/>
    </xf>
    <xf numFmtId="0" fontId="0" fillId="0" borderId="8" xfId="0" applyBorder="1" applyAlignment="1">
      <alignment vertical="top" wrapText="1"/>
    </xf>
    <xf numFmtId="0" fontId="0" fillId="3" borderId="11" xfId="0" applyFill="1" applyBorder="1" applyAlignment="1">
      <alignment vertical="center" wrapText="1"/>
    </xf>
    <xf numFmtId="3" fontId="11" fillId="3" borderId="8" xfId="0" applyNumberFormat="1" applyFont="1" applyFill="1" applyBorder="1" applyAlignment="1">
      <alignment vertical="center" wrapText="1"/>
    </xf>
    <xf numFmtId="3" fontId="10" fillId="3" borderId="8" xfId="0" applyNumberFormat="1" applyFont="1" applyFill="1" applyBorder="1" applyAlignment="1">
      <alignment vertical="center" wrapText="1"/>
    </xf>
    <xf numFmtId="0" fontId="12" fillId="3" borderId="8" xfId="0" applyFont="1" applyFill="1" applyBorder="1" applyAlignment="1">
      <alignment vertical="center" wrapText="1"/>
    </xf>
    <xf numFmtId="3" fontId="5" fillId="3" borderId="11" xfId="0" applyNumberFormat="1" applyFont="1" applyFill="1" applyBorder="1" applyAlignment="1">
      <alignment vertical="center" wrapText="1"/>
    </xf>
    <xf numFmtId="3" fontId="5" fillId="3" borderId="9" xfId="0" applyNumberFormat="1" applyFont="1" applyFill="1" applyBorder="1" applyAlignment="1">
      <alignment vertical="center" wrapText="1"/>
    </xf>
    <xf numFmtId="3" fontId="4" fillId="3" borderId="10" xfId="0" applyNumberFormat="1" applyFont="1" applyFill="1" applyBorder="1" applyAlignment="1">
      <alignment vertical="center" wrapText="1"/>
    </xf>
    <xf numFmtId="3" fontId="4" fillId="3" borderId="11" xfId="0" applyNumberFormat="1"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2" fillId="3" borderId="11" xfId="0" applyFont="1" applyFill="1" applyBorder="1" applyAlignment="1">
      <alignment vertical="center" wrapText="1"/>
    </xf>
    <xf numFmtId="0" fontId="13" fillId="3" borderId="8" xfId="0" applyFont="1" applyFill="1" applyBorder="1" applyAlignment="1">
      <alignment vertical="center" wrapText="1"/>
    </xf>
    <xf numFmtId="0" fontId="14" fillId="3" borderId="8" xfId="0" applyFont="1" applyFill="1" applyBorder="1" applyAlignment="1">
      <alignment vertical="center" wrapText="1"/>
    </xf>
    <xf numFmtId="0" fontId="3" fillId="0" borderId="19" xfId="0" applyFont="1" applyBorder="1" applyAlignment="1">
      <alignment horizontal="center" vertical="center"/>
    </xf>
    <xf numFmtId="0" fontId="3" fillId="0" borderId="0" xfId="0" applyFont="1" applyBorder="1" applyAlignment="1">
      <alignment horizontal="center" vertical="center"/>
    </xf>
    <xf numFmtId="3" fontId="10" fillId="3" borderId="8" xfId="0" applyNumberFormat="1" applyFont="1" applyFill="1" applyBorder="1" applyAlignment="1">
      <alignment horizontal="right" vertical="center" wrapText="1"/>
    </xf>
    <xf numFmtId="3" fontId="0" fillId="0" borderId="16" xfId="0" applyNumberFormat="1" applyBorder="1" applyAlignment="1"/>
    <xf numFmtId="41" fontId="2" fillId="0" borderId="16" xfId="2" applyFont="1" applyBorder="1" applyAlignment="1"/>
    <xf numFmtId="0" fontId="3" fillId="0" borderId="19" xfId="0" applyFont="1" applyBorder="1" applyAlignment="1">
      <alignment horizontal="center" vertical="center"/>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10" xfId="0" applyFont="1" applyFill="1" applyBorder="1" applyAlignment="1">
      <alignment vertical="center" wrapText="1"/>
    </xf>
    <xf numFmtId="3" fontId="4" fillId="3" borderId="10" xfId="0" applyNumberFormat="1" applyFont="1" applyFill="1" applyBorder="1" applyAlignment="1">
      <alignment vertical="center" wrapText="1"/>
    </xf>
    <xf numFmtId="3" fontId="4" fillId="3" borderId="11" xfId="0" applyNumberFormat="1" applyFont="1" applyFill="1" applyBorder="1" applyAlignment="1">
      <alignment vertical="center" wrapText="1"/>
    </xf>
    <xf numFmtId="0" fontId="5" fillId="3" borderId="10" xfId="0" applyFont="1" applyFill="1" applyBorder="1" applyAlignment="1">
      <alignment vertical="center" wrapText="1"/>
    </xf>
    <xf numFmtId="3" fontId="5" fillId="3" borderId="9" xfId="0" applyNumberFormat="1" applyFont="1" applyFill="1" applyBorder="1" applyAlignment="1">
      <alignment vertical="center" wrapText="1"/>
    </xf>
    <xf numFmtId="3" fontId="5" fillId="3" borderId="11" xfId="0" applyNumberFormat="1" applyFont="1" applyFill="1" applyBorder="1" applyAlignment="1">
      <alignment vertical="center" wrapText="1"/>
    </xf>
    <xf numFmtId="0" fontId="0" fillId="0" borderId="0" xfId="0" applyFont="1"/>
    <xf numFmtId="3" fontId="10" fillId="0" borderId="15" xfId="0" applyNumberFormat="1" applyFont="1" applyBorder="1" applyAlignment="1">
      <alignment horizontal="right" vertical="center" wrapText="1"/>
    </xf>
    <xf numFmtId="3" fontId="10" fillId="0" borderId="17" xfId="0" applyNumberFormat="1" applyFont="1" applyBorder="1" applyAlignment="1">
      <alignment horizontal="right" vertical="center" wrapText="1"/>
    </xf>
    <xf numFmtId="3" fontId="10" fillId="0" borderId="18" xfId="0" applyNumberFormat="1" applyFont="1" applyBorder="1" applyAlignment="1">
      <alignment horizontal="right" vertical="center" wrapText="1"/>
    </xf>
    <xf numFmtId="3" fontId="10" fillId="0" borderId="20" xfId="0" applyNumberFormat="1" applyFont="1" applyBorder="1" applyAlignment="1">
      <alignment horizontal="righ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3" fillId="0" borderId="0" xfId="0" applyFont="1" applyAlignment="1">
      <alignment horizontal="center" vertical="center"/>
    </xf>
    <xf numFmtId="0" fontId="3" fillId="0" borderId="19" xfId="0" applyFont="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19" xfId="0" applyFont="1" applyBorder="1" applyAlignment="1">
      <alignment vertical="center" wrapText="1"/>
    </xf>
    <xf numFmtId="0" fontId="5" fillId="0" borderId="15"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5" fillId="0" borderId="20" xfId="0" applyFont="1" applyBorder="1" applyAlignment="1">
      <alignment horizontal="right" vertical="center" wrapText="1"/>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3" fontId="5" fillId="0" borderId="12"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3" fontId="15" fillId="0" borderId="12" xfId="0" applyNumberFormat="1" applyFont="1" applyBorder="1" applyAlignment="1">
      <alignment horizontal="right" vertical="center" wrapText="1"/>
    </xf>
    <xf numFmtId="0" fontId="15" fillId="0" borderId="14" xfId="0" applyFont="1" applyBorder="1" applyAlignment="1">
      <alignment horizontal="right" vertical="center" wrapText="1"/>
    </xf>
    <xf numFmtId="0" fontId="5" fillId="0" borderId="14" xfId="0" applyFont="1" applyBorder="1" applyAlignment="1">
      <alignment horizontal="right" vertical="center" wrapText="1"/>
    </xf>
    <xf numFmtId="0" fontId="5" fillId="0" borderId="12" xfId="0" applyFont="1" applyBorder="1" applyAlignment="1">
      <alignment horizontal="right" vertical="center" wrapText="1"/>
    </xf>
    <xf numFmtId="3" fontId="11" fillId="3" borderId="9"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3" fontId="11" fillId="3" borderId="9" xfId="0" applyNumberFormat="1" applyFont="1" applyFill="1" applyBorder="1" applyAlignment="1">
      <alignment horizontal="right" vertical="center" wrapText="1"/>
    </xf>
    <xf numFmtId="3" fontId="11" fillId="3" borderId="11" xfId="0"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3" borderId="9" xfId="0" applyFont="1" applyFill="1" applyBorder="1" applyAlignment="1">
      <alignment vertical="center" wrapText="1"/>
    </xf>
    <xf numFmtId="0" fontId="7" fillId="3" borderId="11" xfId="0" applyFont="1" applyFill="1" applyBorder="1" applyAlignment="1">
      <alignment vertical="center" wrapText="1"/>
    </xf>
    <xf numFmtId="3" fontId="4" fillId="3" borderId="9" xfId="0" applyNumberFormat="1" applyFont="1" applyFill="1" applyBorder="1" applyAlignment="1">
      <alignment vertical="center" wrapText="1"/>
    </xf>
    <xf numFmtId="3" fontId="4" fillId="3" borderId="10" xfId="0" applyNumberFormat="1" applyFont="1" applyFill="1" applyBorder="1" applyAlignment="1">
      <alignment vertical="center" wrapText="1"/>
    </xf>
    <xf numFmtId="3" fontId="4" fillId="3" borderId="11" xfId="0" applyNumberFormat="1" applyFont="1" applyFill="1" applyBorder="1" applyAlignment="1">
      <alignment vertical="center" wrapText="1"/>
    </xf>
    <xf numFmtId="0" fontId="4" fillId="3" borderId="10" xfId="0" applyFont="1" applyFill="1" applyBorder="1" applyAlignment="1">
      <alignment vertical="center" wrapText="1"/>
    </xf>
    <xf numFmtId="0" fontId="7" fillId="3" borderId="10" xfId="0" applyFont="1" applyFill="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3" fontId="5" fillId="3" borderId="9" xfId="0" applyNumberFormat="1" applyFont="1" applyFill="1" applyBorder="1" applyAlignment="1">
      <alignment vertical="center" wrapText="1"/>
    </xf>
    <xf numFmtId="3" fontId="11" fillId="3" borderId="10" xfId="0" applyNumberFormat="1" applyFont="1" applyFill="1" applyBorder="1" applyAlignment="1">
      <alignment vertical="center" wrapText="1"/>
    </xf>
    <xf numFmtId="3" fontId="5" fillId="3" borderId="10" xfId="0" applyNumberFormat="1" applyFont="1" applyFill="1" applyBorder="1" applyAlignment="1">
      <alignment vertical="center" wrapText="1"/>
    </xf>
    <xf numFmtId="3" fontId="5" fillId="3" borderId="11" xfId="0" applyNumberFormat="1" applyFont="1" applyFill="1" applyBorder="1" applyAlignment="1">
      <alignment vertical="center" wrapText="1"/>
    </xf>
    <xf numFmtId="0" fontId="6" fillId="3" borderId="9" xfId="0" applyFont="1" applyFill="1" applyBorder="1" applyAlignment="1">
      <alignment vertical="center" wrapText="1"/>
    </xf>
    <xf numFmtId="0" fontId="6" fillId="3" borderId="10" xfId="0" applyFont="1" applyFill="1" applyBorder="1" applyAlignment="1">
      <alignment vertical="center" wrapText="1"/>
    </xf>
    <xf numFmtId="0" fontId="6" fillId="3" borderId="11" xfId="0" applyFont="1" applyFill="1" applyBorder="1" applyAlignment="1">
      <alignment vertical="center" wrapText="1"/>
    </xf>
    <xf numFmtId="3" fontId="10" fillId="3" borderId="9" xfId="0" applyNumberFormat="1" applyFont="1" applyFill="1" applyBorder="1" applyAlignment="1">
      <alignment vertical="center" wrapText="1"/>
    </xf>
    <xf numFmtId="3" fontId="10" fillId="3" borderId="10" xfId="0" applyNumberFormat="1" applyFont="1" applyFill="1" applyBorder="1" applyAlignment="1">
      <alignment vertical="center" wrapText="1"/>
    </xf>
    <xf numFmtId="3" fontId="10" fillId="3" borderId="11" xfId="0" applyNumberFormat="1"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9" fillId="3" borderId="9"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3" fontId="10" fillId="0" borderId="15"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3" fontId="10" fillId="0" borderId="18" xfId="0" applyNumberFormat="1" applyFont="1" applyBorder="1" applyAlignment="1">
      <alignment horizontal="center" vertical="center" wrapText="1"/>
    </xf>
    <xf numFmtId="3" fontId="10" fillId="0" borderId="20" xfId="0" applyNumberFormat="1" applyFont="1" applyBorder="1" applyAlignment="1">
      <alignment horizontal="center" vertical="center" wrapText="1"/>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6"/>
  <sheetViews>
    <sheetView topLeftCell="A5" zoomScale="59" zoomScaleNormal="59" workbookViewId="0">
      <selection activeCell="J135" sqref="J135"/>
    </sheetView>
  </sheetViews>
  <sheetFormatPr defaultRowHeight="15" x14ac:dyDescent="0.25"/>
  <cols>
    <col min="2" max="2" width="15.140625" customWidth="1"/>
    <col min="3" max="3" width="13.7109375" customWidth="1"/>
    <col min="5" max="5" width="16.7109375" customWidth="1"/>
    <col min="6" max="6" width="14.28515625" customWidth="1"/>
    <col min="9" max="9" width="13" customWidth="1"/>
    <col min="11" max="11" width="13.85546875" customWidth="1"/>
    <col min="13" max="13" width="20.7109375" customWidth="1"/>
    <col min="15" max="15" width="21.5703125" customWidth="1"/>
    <col min="17" max="17" width="19.7109375" customWidth="1"/>
    <col min="19" max="19" width="20.7109375" customWidth="1"/>
  </cols>
  <sheetData>
    <row r="1" spans="1:21" x14ac:dyDescent="0.25">
      <c r="A1" s="78" t="s">
        <v>52</v>
      </c>
      <c r="B1" s="78"/>
      <c r="C1" s="78"/>
      <c r="D1" s="78"/>
      <c r="E1" s="78"/>
      <c r="F1" s="78"/>
      <c r="G1" s="78"/>
      <c r="H1" s="78"/>
      <c r="I1" s="78"/>
      <c r="J1" s="78"/>
      <c r="K1" s="78"/>
      <c r="L1" s="78"/>
      <c r="M1" s="78"/>
      <c r="N1" s="78"/>
      <c r="O1" s="78"/>
      <c r="P1" s="78"/>
      <c r="Q1" s="78"/>
      <c r="R1" s="78"/>
      <c r="S1" s="78"/>
      <c r="T1" s="78"/>
      <c r="U1" s="78"/>
    </row>
    <row r="2" spans="1:21" x14ac:dyDescent="0.25">
      <c r="A2" s="78" t="s">
        <v>53</v>
      </c>
      <c r="B2" s="78"/>
      <c r="C2" s="78"/>
      <c r="D2" s="78"/>
      <c r="E2" s="78"/>
      <c r="F2" s="78"/>
      <c r="G2" s="78"/>
      <c r="H2" s="78"/>
      <c r="I2" s="78"/>
      <c r="J2" s="78"/>
      <c r="K2" s="78"/>
      <c r="L2" s="78"/>
      <c r="M2" s="78"/>
      <c r="N2" s="78"/>
      <c r="O2" s="78"/>
      <c r="P2" s="78"/>
      <c r="Q2" s="78"/>
      <c r="R2" s="78"/>
      <c r="S2" s="78"/>
      <c r="T2" s="78"/>
      <c r="U2" s="78"/>
    </row>
    <row r="3" spans="1:21" ht="15.75" thickBot="1" x14ac:dyDescent="0.3">
      <c r="A3" s="79" t="s">
        <v>54</v>
      </c>
      <c r="B3" s="79"/>
      <c r="C3" s="79"/>
      <c r="D3" s="79"/>
      <c r="E3" s="79"/>
      <c r="F3" s="79"/>
      <c r="G3" s="79"/>
      <c r="H3" s="79"/>
      <c r="I3" s="79"/>
      <c r="J3" s="79"/>
      <c r="K3" s="79"/>
      <c r="L3" s="79"/>
      <c r="M3" s="79"/>
      <c r="N3" s="79"/>
      <c r="O3" s="79"/>
      <c r="P3" s="79"/>
      <c r="Q3" s="79"/>
      <c r="R3" s="79"/>
      <c r="S3" s="79"/>
      <c r="T3" s="79"/>
      <c r="U3" s="79"/>
    </row>
    <row r="4" spans="1:21" ht="15.75" thickBot="1" x14ac:dyDescent="0.3">
      <c r="A4" s="55"/>
      <c r="B4" s="56"/>
      <c r="C4" s="56"/>
      <c r="D4" s="56"/>
      <c r="E4" s="56"/>
      <c r="F4" s="56"/>
      <c r="G4" s="56"/>
      <c r="H4" s="55"/>
      <c r="I4" s="55"/>
      <c r="J4" s="55"/>
      <c r="K4" s="55"/>
      <c r="L4" s="55"/>
      <c r="M4" s="55"/>
      <c r="N4" s="55"/>
      <c r="O4" s="55"/>
      <c r="P4" s="55"/>
      <c r="Q4" s="55"/>
      <c r="R4" s="55"/>
      <c r="S4" s="55"/>
      <c r="T4" s="56"/>
      <c r="U4" s="56"/>
    </row>
    <row r="5" spans="1:21" ht="30" customHeight="1" thickBot="1" x14ac:dyDescent="0.3">
      <c r="A5" s="80"/>
      <c r="B5" s="138" t="s">
        <v>55</v>
      </c>
      <c r="C5" s="138" t="s">
        <v>56</v>
      </c>
      <c r="D5" s="138" t="s">
        <v>57</v>
      </c>
      <c r="E5" s="138" t="s">
        <v>58</v>
      </c>
      <c r="F5" s="138" t="s">
        <v>59</v>
      </c>
      <c r="G5" s="138" t="s">
        <v>60</v>
      </c>
      <c r="H5" s="135" t="s">
        <v>61</v>
      </c>
      <c r="I5" s="136"/>
      <c r="J5" s="136"/>
      <c r="K5" s="136"/>
      <c r="L5" s="136"/>
      <c r="M5" s="136"/>
      <c r="N5" s="136"/>
      <c r="O5" s="136"/>
      <c r="P5" s="136"/>
      <c r="Q5" s="136"/>
      <c r="R5" s="136"/>
      <c r="S5" s="137"/>
      <c r="T5" s="80" t="s">
        <v>62</v>
      </c>
      <c r="U5" s="80" t="s">
        <v>63</v>
      </c>
    </row>
    <row r="6" spans="1:21" ht="63" customHeight="1" thickBot="1" x14ac:dyDescent="0.3">
      <c r="A6" s="81"/>
      <c r="B6" s="139"/>
      <c r="C6" s="139"/>
      <c r="D6" s="139"/>
      <c r="E6" s="139"/>
      <c r="F6" s="139"/>
      <c r="G6" s="139"/>
      <c r="H6" s="135">
        <v>2019</v>
      </c>
      <c r="I6" s="137"/>
      <c r="J6" s="135">
        <v>2020</v>
      </c>
      <c r="K6" s="137"/>
      <c r="L6" s="135">
        <v>2021</v>
      </c>
      <c r="M6" s="137"/>
      <c r="N6" s="135">
        <v>2022</v>
      </c>
      <c r="O6" s="137"/>
      <c r="P6" s="135">
        <v>2023</v>
      </c>
      <c r="Q6" s="137"/>
      <c r="R6" s="135" t="s">
        <v>64</v>
      </c>
      <c r="S6" s="137"/>
      <c r="T6" s="81"/>
      <c r="U6" s="81"/>
    </row>
    <row r="7" spans="1:21" ht="50.25" customHeight="1" thickBot="1" x14ac:dyDescent="0.3">
      <c r="A7" s="82"/>
      <c r="B7" s="140"/>
      <c r="C7" s="140"/>
      <c r="D7" s="140"/>
      <c r="E7" s="140"/>
      <c r="F7" s="140"/>
      <c r="G7" s="140"/>
      <c r="H7" s="21" t="s">
        <v>65</v>
      </c>
      <c r="I7" s="21" t="s">
        <v>66</v>
      </c>
      <c r="J7" s="21" t="s">
        <v>65</v>
      </c>
      <c r="K7" s="21" t="s">
        <v>66</v>
      </c>
      <c r="L7" s="21" t="s">
        <v>65</v>
      </c>
      <c r="M7" s="21" t="s">
        <v>66</v>
      </c>
      <c r="N7" s="21" t="s">
        <v>65</v>
      </c>
      <c r="O7" s="21" t="s">
        <v>66</v>
      </c>
      <c r="P7" s="21" t="s">
        <v>65</v>
      </c>
      <c r="Q7" s="21" t="s">
        <v>66</v>
      </c>
      <c r="R7" s="21" t="s">
        <v>65</v>
      </c>
      <c r="S7" s="21" t="s">
        <v>66</v>
      </c>
      <c r="T7" s="82"/>
      <c r="U7" s="82"/>
    </row>
    <row r="8" spans="1:21" ht="16.5" thickBot="1" x14ac:dyDescent="0.3">
      <c r="A8" s="21"/>
      <c r="B8" s="21">
        <v>-1</v>
      </c>
      <c r="C8" s="21">
        <v>-2</v>
      </c>
      <c r="D8" s="21">
        <v>-3</v>
      </c>
      <c r="E8" s="21">
        <v>-4</v>
      </c>
      <c r="F8" s="21">
        <v>-5</v>
      </c>
      <c r="G8" s="21">
        <v>-6</v>
      </c>
      <c r="H8" s="21">
        <v>-7</v>
      </c>
      <c r="I8" s="21">
        <v>-8</v>
      </c>
      <c r="J8" s="21">
        <v>-9</v>
      </c>
      <c r="K8" s="21">
        <v>-10</v>
      </c>
      <c r="L8" s="21">
        <v>-11</v>
      </c>
      <c r="M8" s="21">
        <v>-12</v>
      </c>
      <c r="N8" s="21">
        <v>-13</v>
      </c>
      <c r="O8" s="21">
        <v>-14</v>
      </c>
      <c r="P8" s="21">
        <v>-15</v>
      </c>
      <c r="Q8" s="21">
        <v>-16</v>
      </c>
      <c r="R8" s="21">
        <v>-17</v>
      </c>
      <c r="S8" s="21">
        <v>-18</v>
      </c>
      <c r="T8" s="21">
        <v>-19</v>
      </c>
      <c r="U8" s="21">
        <v>-20</v>
      </c>
    </row>
    <row r="9" spans="1:21" ht="156.75" customHeight="1" thickBot="1" x14ac:dyDescent="0.3">
      <c r="A9" s="22" t="s">
        <v>67</v>
      </c>
      <c r="B9" s="22" t="s">
        <v>68</v>
      </c>
      <c r="C9" s="22" t="s">
        <v>69</v>
      </c>
      <c r="D9" s="22" t="s">
        <v>70</v>
      </c>
      <c r="E9" s="22" t="s">
        <v>71</v>
      </c>
      <c r="F9" s="20" t="s">
        <v>72</v>
      </c>
      <c r="G9" s="20">
        <v>78</v>
      </c>
      <c r="H9" s="20">
        <v>78</v>
      </c>
      <c r="I9" s="24">
        <v>15000000</v>
      </c>
      <c r="J9" s="20">
        <v>78.5</v>
      </c>
      <c r="K9" s="24">
        <v>15000000</v>
      </c>
      <c r="L9" s="20"/>
      <c r="M9" s="20"/>
      <c r="N9" s="20"/>
      <c r="O9" s="20"/>
      <c r="P9" s="20"/>
      <c r="Q9" s="20"/>
      <c r="R9" s="20"/>
      <c r="S9" s="20"/>
      <c r="T9" s="20" t="s">
        <v>73</v>
      </c>
      <c r="U9" s="19"/>
    </row>
    <row r="10" spans="1:21" ht="51" customHeight="1" thickBot="1" x14ac:dyDescent="0.3">
      <c r="A10" s="20"/>
      <c r="B10" s="19"/>
      <c r="C10" s="19"/>
      <c r="D10" s="20" t="s">
        <v>74</v>
      </c>
      <c r="E10" s="20" t="s">
        <v>75</v>
      </c>
      <c r="F10" s="20" t="s">
        <v>76</v>
      </c>
      <c r="G10" s="20">
        <v>1</v>
      </c>
      <c r="H10" s="20">
        <v>1</v>
      </c>
      <c r="I10" s="24">
        <v>15000000</v>
      </c>
      <c r="J10" s="20">
        <v>1</v>
      </c>
      <c r="K10" s="24">
        <v>15000000</v>
      </c>
      <c r="L10" s="20"/>
      <c r="M10" s="20"/>
      <c r="N10" s="20"/>
      <c r="O10" s="20"/>
      <c r="P10" s="20"/>
      <c r="Q10" s="20"/>
      <c r="R10" s="20"/>
      <c r="S10" s="20"/>
      <c r="T10" s="20" t="s">
        <v>73</v>
      </c>
      <c r="U10" s="19"/>
    </row>
    <row r="11" spans="1:21" ht="47.25" x14ac:dyDescent="0.25">
      <c r="A11" s="123" t="s">
        <v>77</v>
      </c>
      <c r="B11" s="123" t="s">
        <v>78</v>
      </c>
      <c r="C11" s="123" t="s">
        <v>79</v>
      </c>
      <c r="D11" s="116" t="s">
        <v>70</v>
      </c>
      <c r="E11" s="116" t="s">
        <v>80</v>
      </c>
      <c r="F11" s="26" t="s">
        <v>81</v>
      </c>
      <c r="G11" s="91" t="s">
        <v>84</v>
      </c>
      <c r="H11" s="91"/>
      <c r="I11" s="91"/>
      <c r="J11" s="91"/>
      <c r="K11" s="91"/>
      <c r="L11" s="91">
        <v>79</v>
      </c>
      <c r="M11" s="111">
        <v>15000000</v>
      </c>
      <c r="N11" s="91">
        <v>79.5</v>
      </c>
      <c r="O11" s="111">
        <v>15000000</v>
      </c>
      <c r="P11" s="91">
        <v>80</v>
      </c>
      <c r="Q11" s="111">
        <v>15000000</v>
      </c>
      <c r="R11" s="91">
        <v>80</v>
      </c>
      <c r="S11" s="111">
        <v>75000000</v>
      </c>
      <c r="T11" s="91" t="s">
        <v>73</v>
      </c>
      <c r="U11" s="91"/>
    </row>
    <row r="12" spans="1:21" ht="78.75" x14ac:dyDescent="0.25">
      <c r="A12" s="124"/>
      <c r="B12" s="124"/>
      <c r="C12" s="124"/>
      <c r="D12" s="117"/>
      <c r="E12" s="117"/>
      <c r="F12" s="27" t="s">
        <v>82</v>
      </c>
      <c r="G12" s="114"/>
      <c r="H12" s="114"/>
      <c r="I12" s="114"/>
      <c r="J12" s="114"/>
      <c r="K12" s="114"/>
      <c r="L12" s="114"/>
      <c r="M12" s="112"/>
      <c r="N12" s="114"/>
      <c r="O12" s="112"/>
      <c r="P12" s="114"/>
      <c r="Q12" s="112"/>
      <c r="R12" s="114"/>
      <c r="S12" s="112"/>
      <c r="T12" s="114"/>
      <c r="U12" s="114"/>
    </row>
    <row r="13" spans="1:21" ht="111" thickBot="1" x14ac:dyDescent="0.3">
      <c r="A13" s="125"/>
      <c r="B13" s="125"/>
      <c r="C13" s="125"/>
      <c r="D13" s="118"/>
      <c r="E13" s="118"/>
      <c r="F13" s="28" t="s">
        <v>83</v>
      </c>
      <c r="G13" s="92"/>
      <c r="H13" s="92"/>
      <c r="I13" s="92"/>
      <c r="J13" s="92"/>
      <c r="K13" s="92"/>
      <c r="L13" s="92"/>
      <c r="M13" s="113"/>
      <c r="N13" s="92"/>
      <c r="O13" s="113"/>
      <c r="P13" s="92"/>
      <c r="Q13" s="113"/>
      <c r="R13" s="92"/>
      <c r="S13" s="113"/>
      <c r="T13" s="92"/>
      <c r="U13" s="92"/>
    </row>
    <row r="14" spans="1:21" ht="118.5" customHeight="1" thickBot="1" x14ac:dyDescent="0.3">
      <c r="A14" s="91"/>
      <c r="B14" s="91"/>
      <c r="C14" s="116"/>
      <c r="D14" s="33"/>
      <c r="E14" s="109" t="s">
        <v>85</v>
      </c>
      <c r="F14" s="109" t="s">
        <v>86</v>
      </c>
      <c r="G14" s="91"/>
      <c r="H14" s="91"/>
      <c r="I14" s="91"/>
      <c r="J14" s="91"/>
      <c r="K14" s="91"/>
      <c r="L14" s="91">
        <v>1</v>
      </c>
      <c r="M14" s="111">
        <v>15000000</v>
      </c>
      <c r="N14" s="91">
        <v>1</v>
      </c>
      <c r="O14" s="111">
        <v>15000000</v>
      </c>
      <c r="P14" s="91">
        <v>1</v>
      </c>
      <c r="Q14" s="111">
        <v>15000000</v>
      </c>
      <c r="R14" s="91">
        <v>3</v>
      </c>
      <c r="S14" s="111">
        <v>45000000</v>
      </c>
      <c r="T14" s="91" t="s">
        <v>73</v>
      </c>
      <c r="U14" s="91"/>
    </row>
    <row r="15" spans="1:21" ht="16.5" hidden="1" thickBot="1" x14ac:dyDescent="0.3">
      <c r="A15" s="114"/>
      <c r="B15" s="114"/>
      <c r="C15" s="117"/>
      <c r="D15" s="34"/>
      <c r="E15" s="115"/>
      <c r="F15" s="115"/>
      <c r="G15" s="114"/>
      <c r="H15" s="114"/>
      <c r="I15" s="114"/>
      <c r="J15" s="114"/>
      <c r="K15" s="114"/>
      <c r="L15" s="114"/>
      <c r="M15" s="112"/>
      <c r="N15" s="114"/>
      <c r="O15" s="112"/>
      <c r="P15" s="114"/>
      <c r="Q15" s="112"/>
      <c r="R15" s="114"/>
      <c r="S15" s="112"/>
      <c r="T15" s="114"/>
      <c r="U15" s="114"/>
    </row>
    <row r="16" spans="1:21" ht="16.5" hidden="1" thickBot="1" x14ac:dyDescent="0.3">
      <c r="A16" s="114"/>
      <c r="B16" s="114"/>
      <c r="C16" s="117"/>
      <c r="D16" s="34"/>
      <c r="E16" s="115"/>
      <c r="F16" s="115"/>
      <c r="G16" s="114"/>
      <c r="H16" s="114"/>
      <c r="I16" s="114"/>
      <c r="J16" s="114"/>
      <c r="K16" s="114"/>
      <c r="L16" s="114"/>
      <c r="M16" s="112"/>
      <c r="N16" s="114"/>
      <c r="O16" s="112"/>
      <c r="P16" s="114"/>
      <c r="Q16" s="112"/>
      <c r="R16" s="114"/>
      <c r="S16" s="112"/>
      <c r="T16" s="114"/>
      <c r="U16" s="114"/>
    </row>
    <row r="17" spans="1:21" ht="16.5" hidden="1" thickBot="1" x14ac:dyDescent="0.3">
      <c r="A17" s="92"/>
      <c r="B17" s="92"/>
      <c r="C17" s="118"/>
      <c r="D17" s="35" t="s">
        <v>70</v>
      </c>
      <c r="E17" s="110"/>
      <c r="F17" s="110"/>
      <c r="G17" s="92"/>
      <c r="H17" s="92"/>
      <c r="I17" s="92"/>
      <c r="J17" s="92"/>
      <c r="K17" s="92"/>
      <c r="L17" s="92"/>
      <c r="M17" s="113"/>
      <c r="N17" s="92"/>
      <c r="O17" s="113"/>
      <c r="P17" s="92"/>
      <c r="Q17" s="113"/>
      <c r="R17" s="92"/>
      <c r="S17" s="113"/>
      <c r="T17" s="92"/>
      <c r="U17" s="92"/>
    </row>
    <row r="18" spans="1:21" ht="155.25" customHeight="1" thickBot="1" x14ac:dyDescent="0.3">
      <c r="A18" s="20" t="s">
        <v>67</v>
      </c>
      <c r="B18" s="19"/>
      <c r="C18" s="22" t="s">
        <v>87</v>
      </c>
      <c r="D18" s="22" t="s">
        <v>88</v>
      </c>
      <c r="E18" s="22" t="s">
        <v>89</v>
      </c>
      <c r="F18" s="20" t="s">
        <v>90</v>
      </c>
      <c r="G18" s="20">
        <v>0</v>
      </c>
      <c r="H18" s="20">
        <v>60</v>
      </c>
      <c r="I18" s="24">
        <v>129975000</v>
      </c>
      <c r="J18" s="20">
        <v>65</v>
      </c>
      <c r="K18" s="24">
        <v>149000000</v>
      </c>
      <c r="L18" s="20"/>
      <c r="M18" s="20"/>
      <c r="N18" s="20"/>
      <c r="O18" s="20"/>
      <c r="P18" s="20"/>
      <c r="Q18" s="20"/>
      <c r="R18" s="20"/>
      <c r="S18" s="20"/>
      <c r="T18" s="20" t="s">
        <v>73</v>
      </c>
      <c r="U18" s="19"/>
    </row>
    <row r="19" spans="1:21" ht="82.5" customHeight="1" thickBot="1" x14ac:dyDescent="0.3">
      <c r="A19" s="20"/>
      <c r="B19" s="19"/>
      <c r="C19" s="19"/>
      <c r="D19" s="20" t="s">
        <v>91</v>
      </c>
      <c r="E19" s="20" t="s">
        <v>92</v>
      </c>
      <c r="F19" s="20" t="s">
        <v>93</v>
      </c>
      <c r="G19" s="20">
        <v>19</v>
      </c>
      <c r="H19" s="20">
        <v>19</v>
      </c>
      <c r="I19" s="24">
        <v>129975000</v>
      </c>
      <c r="J19" s="20">
        <v>20</v>
      </c>
      <c r="K19" s="24">
        <v>149000000</v>
      </c>
      <c r="L19" s="20"/>
      <c r="M19" s="20"/>
      <c r="N19" s="20"/>
      <c r="O19" s="20"/>
      <c r="P19" s="20"/>
      <c r="Q19" s="20"/>
      <c r="R19" s="20"/>
      <c r="S19" s="20"/>
      <c r="T19" s="20" t="s">
        <v>73</v>
      </c>
      <c r="U19" s="19"/>
    </row>
    <row r="20" spans="1:21" ht="174" thickBot="1" x14ac:dyDescent="0.3">
      <c r="A20" s="30" t="s">
        <v>77</v>
      </c>
      <c r="B20" s="30"/>
      <c r="C20" s="31" t="s">
        <v>87</v>
      </c>
      <c r="D20" s="30"/>
      <c r="E20" s="31" t="s">
        <v>94</v>
      </c>
      <c r="F20" s="30" t="s">
        <v>95</v>
      </c>
      <c r="G20" s="30"/>
      <c r="H20" s="30"/>
      <c r="I20" s="30"/>
      <c r="J20" s="30"/>
      <c r="K20" s="30"/>
      <c r="L20" s="30">
        <v>70</v>
      </c>
      <c r="M20" s="36">
        <v>17337700</v>
      </c>
      <c r="N20" s="30">
        <v>75</v>
      </c>
      <c r="O20" s="36">
        <v>17337700</v>
      </c>
      <c r="P20" s="30">
        <v>80</v>
      </c>
      <c r="Q20" s="36">
        <v>17337700</v>
      </c>
      <c r="R20" s="30">
        <v>80</v>
      </c>
      <c r="S20" s="36">
        <v>52013100</v>
      </c>
      <c r="T20" s="30" t="s">
        <v>73</v>
      </c>
      <c r="U20" s="30"/>
    </row>
    <row r="21" spans="1:21" s="3" customFormat="1" ht="77.25" customHeight="1" thickBot="1" x14ac:dyDescent="0.3">
      <c r="A21" s="31"/>
      <c r="B21" s="31"/>
      <c r="C21" s="31"/>
      <c r="D21" s="31"/>
      <c r="E21" s="37" t="s">
        <v>29</v>
      </c>
      <c r="F21" s="31" t="s">
        <v>96</v>
      </c>
      <c r="G21" s="31"/>
      <c r="H21" s="31"/>
      <c r="I21" s="31"/>
      <c r="J21" s="31"/>
      <c r="K21" s="31"/>
      <c r="L21" s="31">
        <v>2</v>
      </c>
      <c r="M21" s="39">
        <v>17337700</v>
      </c>
      <c r="N21" s="31">
        <v>14</v>
      </c>
      <c r="O21" s="39">
        <v>17337700</v>
      </c>
      <c r="P21" s="31">
        <v>14</v>
      </c>
      <c r="Q21" s="39">
        <v>17337700</v>
      </c>
      <c r="R21" s="31">
        <v>20</v>
      </c>
      <c r="S21" s="39">
        <v>52013100</v>
      </c>
      <c r="T21" s="31" t="s">
        <v>73</v>
      </c>
      <c r="U21" s="31"/>
    </row>
    <row r="22" spans="1:21" ht="110.25" customHeight="1" thickBot="1" x14ac:dyDescent="0.3">
      <c r="A22" s="30"/>
      <c r="B22" s="30"/>
      <c r="C22" s="30"/>
      <c r="D22" s="30"/>
      <c r="E22" s="30" t="s">
        <v>97</v>
      </c>
      <c r="F22" s="30" t="s">
        <v>96</v>
      </c>
      <c r="G22" s="30"/>
      <c r="H22" s="30"/>
      <c r="I22" s="30"/>
      <c r="J22" s="30"/>
      <c r="K22" s="30"/>
      <c r="L22" s="30">
        <v>2</v>
      </c>
      <c r="M22" s="36">
        <v>17337700</v>
      </c>
      <c r="N22" s="30">
        <v>14</v>
      </c>
      <c r="O22" s="36">
        <v>17337700</v>
      </c>
      <c r="P22" s="30">
        <v>14</v>
      </c>
      <c r="Q22" s="36">
        <v>17337700</v>
      </c>
      <c r="R22" s="30">
        <v>20</v>
      </c>
      <c r="S22" s="36">
        <v>52013100</v>
      </c>
      <c r="T22" s="30" t="s">
        <v>73</v>
      </c>
      <c r="U22" s="30"/>
    </row>
    <row r="23" spans="1:21" s="3" customFormat="1" ht="96" customHeight="1" thickBot="1" x14ac:dyDescent="0.3">
      <c r="A23" s="31"/>
      <c r="B23" s="31"/>
      <c r="C23" s="31"/>
      <c r="D23" s="31"/>
      <c r="E23" s="31" t="s">
        <v>98</v>
      </c>
      <c r="F23" s="38" t="s">
        <v>95</v>
      </c>
      <c r="G23" s="31"/>
      <c r="H23" s="31"/>
      <c r="I23" s="31"/>
      <c r="J23" s="31"/>
      <c r="K23" s="31"/>
      <c r="L23" s="31">
        <v>70</v>
      </c>
      <c r="M23" s="39">
        <v>27506050</v>
      </c>
      <c r="N23" s="31">
        <v>75</v>
      </c>
      <c r="O23" s="39">
        <v>27506050</v>
      </c>
      <c r="P23" s="31">
        <v>80</v>
      </c>
      <c r="Q23" s="39">
        <v>27506050</v>
      </c>
      <c r="R23" s="31">
        <v>80</v>
      </c>
      <c r="S23" s="39">
        <v>82518150</v>
      </c>
      <c r="T23" s="31" t="s">
        <v>73</v>
      </c>
      <c r="U23" s="31"/>
    </row>
    <row r="24" spans="1:21" ht="93" customHeight="1" thickBot="1" x14ac:dyDescent="0.3">
      <c r="A24" s="30"/>
      <c r="B24" s="30"/>
      <c r="C24" s="30"/>
      <c r="D24" s="30"/>
      <c r="E24" s="31" t="s">
        <v>32</v>
      </c>
      <c r="F24" s="31" t="s">
        <v>99</v>
      </c>
      <c r="G24" s="30"/>
      <c r="H24" s="30"/>
      <c r="I24" s="30"/>
      <c r="J24" s="30"/>
      <c r="K24" s="30"/>
      <c r="L24" s="30">
        <v>2</v>
      </c>
      <c r="M24" s="36">
        <v>27506050</v>
      </c>
      <c r="N24" s="30">
        <v>14</v>
      </c>
      <c r="O24" s="36">
        <v>27506050</v>
      </c>
      <c r="P24" s="30">
        <v>14</v>
      </c>
      <c r="Q24" s="36">
        <v>27506050</v>
      </c>
      <c r="R24" s="30">
        <v>30</v>
      </c>
      <c r="S24" s="36">
        <v>82518150</v>
      </c>
      <c r="T24" s="30" t="s">
        <v>73</v>
      </c>
      <c r="U24" s="30"/>
    </row>
    <row r="25" spans="1:21" ht="115.5" customHeight="1" thickBot="1" x14ac:dyDescent="0.3">
      <c r="A25" s="30"/>
      <c r="B25" s="30"/>
      <c r="C25" s="30"/>
      <c r="D25" s="30"/>
      <c r="E25" s="30" t="s">
        <v>33</v>
      </c>
      <c r="F25" s="30" t="s">
        <v>99</v>
      </c>
      <c r="G25" s="30"/>
      <c r="H25" s="30"/>
      <c r="I25" s="30"/>
      <c r="J25" s="30"/>
      <c r="K25" s="30"/>
      <c r="L25" s="30">
        <v>2</v>
      </c>
      <c r="M25" s="36">
        <v>27506050</v>
      </c>
      <c r="N25" s="30">
        <v>14</v>
      </c>
      <c r="O25" s="36">
        <v>27506050</v>
      </c>
      <c r="P25" s="30">
        <v>14</v>
      </c>
      <c r="Q25" s="36">
        <v>27506050</v>
      </c>
      <c r="R25" s="30">
        <v>30</v>
      </c>
      <c r="S25" s="36">
        <v>82518150</v>
      </c>
      <c r="T25" s="30" t="s">
        <v>73</v>
      </c>
      <c r="U25" s="30"/>
    </row>
    <row r="26" spans="1:21" s="3" customFormat="1" ht="94.5" customHeight="1" thickBot="1" x14ac:dyDescent="0.3">
      <c r="A26" s="31"/>
      <c r="B26" s="31"/>
      <c r="C26" s="31"/>
      <c r="D26" s="31"/>
      <c r="E26" s="31" t="s">
        <v>100</v>
      </c>
      <c r="F26" s="38" t="s">
        <v>95</v>
      </c>
      <c r="G26" s="31"/>
      <c r="H26" s="31"/>
      <c r="I26" s="31"/>
      <c r="J26" s="31"/>
      <c r="K26" s="31"/>
      <c r="L26" s="31">
        <v>2</v>
      </c>
      <c r="M26" s="39">
        <v>70142400</v>
      </c>
      <c r="N26" s="31">
        <v>7</v>
      </c>
      <c r="O26" s="39">
        <v>70142400</v>
      </c>
      <c r="P26" s="31">
        <v>7</v>
      </c>
      <c r="Q26" s="39">
        <v>70142400</v>
      </c>
      <c r="R26" s="31">
        <v>16</v>
      </c>
      <c r="S26" s="39">
        <v>210417200</v>
      </c>
      <c r="T26" s="31" t="s">
        <v>73</v>
      </c>
      <c r="U26" s="31"/>
    </row>
    <row r="27" spans="1:21" ht="105.75" customHeight="1" thickBot="1" x14ac:dyDescent="0.3">
      <c r="A27" s="30"/>
      <c r="B27" s="30"/>
      <c r="C27" s="30"/>
      <c r="D27" s="30"/>
      <c r="E27" s="31" t="s">
        <v>101</v>
      </c>
      <c r="F27" s="31" t="s">
        <v>102</v>
      </c>
      <c r="G27" s="30"/>
      <c r="H27" s="30"/>
      <c r="I27" s="30"/>
      <c r="J27" s="30"/>
      <c r="K27" s="30"/>
      <c r="L27" s="30">
        <v>2</v>
      </c>
      <c r="M27" s="36">
        <v>70142400</v>
      </c>
      <c r="N27" s="30">
        <v>7</v>
      </c>
      <c r="O27" s="36">
        <v>70142400</v>
      </c>
      <c r="P27" s="30">
        <v>7</v>
      </c>
      <c r="Q27" s="36">
        <v>70142400</v>
      </c>
      <c r="R27" s="30">
        <v>16</v>
      </c>
      <c r="S27" s="36">
        <v>210417200</v>
      </c>
      <c r="T27" s="30" t="s">
        <v>73</v>
      </c>
      <c r="U27" s="30"/>
    </row>
    <row r="28" spans="1:21" ht="147" customHeight="1" thickBot="1" x14ac:dyDescent="0.3">
      <c r="A28" s="30"/>
      <c r="B28" s="30"/>
      <c r="C28" s="30"/>
      <c r="D28" s="30"/>
      <c r="E28" s="30" t="s">
        <v>103</v>
      </c>
      <c r="F28" s="30" t="s">
        <v>102</v>
      </c>
      <c r="G28" s="30"/>
      <c r="H28" s="30"/>
      <c r="I28" s="30"/>
      <c r="J28" s="30"/>
      <c r="K28" s="30"/>
      <c r="L28" s="30">
        <v>2</v>
      </c>
      <c r="M28" s="36">
        <v>70142400</v>
      </c>
      <c r="N28" s="30">
        <v>7</v>
      </c>
      <c r="O28" s="36">
        <v>70142400</v>
      </c>
      <c r="P28" s="30">
        <v>7</v>
      </c>
      <c r="Q28" s="36">
        <v>70142400</v>
      </c>
      <c r="R28" s="30">
        <v>16</v>
      </c>
      <c r="S28" s="36">
        <v>210417200</v>
      </c>
      <c r="T28" s="30" t="s">
        <v>73</v>
      </c>
      <c r="U28" s="30"/>
    </row>
    <row r="29" spans="1:21" s="3" customFormat="1" ht="95.25" thickBot="1" x14ac:dyDescent="0.3">
      <c r="A29" s="31"/>
      <c r="B29" s="31"/>
      <c r="C29" s="31"/>
      <c r="D29" s="31"/>
      <c r="E29" s="31" t="s">
        <v>104</v>
      </c>
      <c r="F29" s="38" t="s">
        <v>95</v>
      </c>
      <c r="G29" s="31"/>
      <c r="H29" s="31"/>
      <c r="I29" s="31"/>
      <c r="J29" s="31"/>
      <c r="K29" s="31"/>
      <c r="L29" s="31">
        <v>70</v>
      </c>
      <c r="M29" s="39">
        <v>12924250</v>
      </c>
      <c r="N29" s="31">
        <v>75</v>
      </c>
      <c r="O29" s="39">
        <v>12924250</v>
      </c>
      <c r="P29" s="31">
        <v>75</v>
      </c>
      <c r="Q29" s="39">
        <v>12924250</v>
      </c>
      <c r="R29" s="31">
        <v>80</v>
      </c>
      <c r="S29" s="39">
        <v>38774250</v>
      </c>
      <c r="T29" s="31" t="s">
        <v>73</v>
      </c>
      <c r="U29" s="31"/>
    </row>
    <row r="30" spans="1:21" ht="142.5" customHeight="1" thickBot="1" x14ac:dyDescent="0.3">
      <c r="A30" s="30"/>
      <c r="B30" s="30"/>
      <c r="C30" s="30"/>
      <c r="D30" s="30"/>
      <c r="E30" s="31" t="s">
        <v>105</v>
      </c>
      <c r="F30" s="31" t="s">
        <v>106</v>
      </c>
      <c r="G30" s="30"/>
      <c r="H30" s="30"/>
      <c r="I30" s="30"/>
      <c r="J30" s="30"/>
      <c r="K30" s="30"/>
      <c r="L30" s="30">
        <v>2</v>
      </c>
      <c r="M30" s="36">
        <v>12924250</v>
      </c>
      <c r="N30" s="30">
        <v>14</v>
      </c>
      <c r="O30" s="36">
        <v>12924250</v>
      </c>
      <c r="P30" s="30">
        <v>14</v>
      </c>
      <c r="Q30" s="36">
        <v>12924250</v>
      </c>
      <c r="R30" s="30">
        <v>30</v>
      </c>
      <c r="S30" s="36">
        <v>38774250</v>
      </c>
      <c r="T30" s="30" t="s">
        <v>73</v>
      </c>
      <c r="U30" s="30"/>
    </row>
    <row r="31" spans="1:21" ht="111" thickBot="1" x14ac:dyDescent="0.3">
      <c r="A31" s="30"/>
      <c r="B31" s="30"/>
      <c r="C31" s="30"/>
      <c r="D31" s="30"/>
      <c r="E31" s="30" t="s">
        <v>39</v>
      </c>
      <c r="F31" s="30" t="s">
        <v>106</v>
      </c>
      <c r="G31" s="30"/>
      <c r="H31" s="30"/>
      <c r="I31" s="30"/>
      <c r="J31" s="30"/>
      <c r="K31" s="30"/>
      <c r="L31" s="30">
        <v>2</v>
      </c>
      <c r="M31" s="36">
        <v>12924250</v>
      </c>
      <c r="N31" s="30">
        <v>14</v>
      </c>
      <c r="O31" s="36">
        <v>12924250</v>
      </c>
      <c r="P31" s="30">
        <v>14</v>
      </c>
      <c r="Q31" s="36">
        <v>12924250</v>
      </c>
      <c r="R31" s="30">
        <v>30</v>
      </c>
      <c r="S31" s="36">
        <v>38774250</v>
      </c>
      <c r="T31" s="30" t="s">
        <v>73</v>
      </c>
      <c r="U31" s="30"/>
    </row>
    <row r="32" spans="1:21" ht="95.25" thickBot="1" x14ac:dyDescent="0.3">
      <c r="A32" s="20" t="s">
        <v>67</v>
      </c>
      <c r="B32" s="19"/>
      <c r="C32" s="19"/>
      <c r="D32" s="22" t="s">
        <v>107</v>
      </c>
      <c r="E32" s="22" t="s">
        <v>108</v>
      </c>
      <c r="F32" s="22" t="s">
        <v>109</v>
      </c>
      <c r="G32" s="20">
        <v>100</v>
      </c>
      <c r="H32" s="20">
        <v>100</v>
      </c>
      <c r="I32" s="24">
        <v>1348156250</v>
      </c>
      <c r="J32" s="20">
        <v>100</v>
      </c>
      <c r="K32" s="24">
        <v>1459635000</v>
      </c>
      <c r="L32" s="20"/>
      <c r="M32" s="20"/>
      <c r="N32" s="20"/>
      <c r="O32" s="20"/>
      <c r="P32" s="20"/>
      <c r="Q32" s="20"/>
      <c r="R32" s="20"/>
      <c r="S32" s="20"/>
      <c r="T32" s="20" t="s">
        <v>73</v>
      </c>
      <c r="U32" s="19"/>
    </row>
    <row r="33" spans="1:21" ht="105.75" customHeight="1" thickBot="1" x14ac:dyDescent="0.3">
      <c r="A33" s="20"/>
      <c r="B33" s="19"/>
      <c r="C33" s="19"/>
      <c r="D33" s="20" t="s">
        <v>110</v>
      </c>
      <c r="E33" s="20" t="s">
        <v>111</v>
      </c>
      <c r="F33" s="20" t="s">
        <v>112</v>
      </c>
      <c r="G33" s="20">
        <v>6</v>
      </c>
      <c r="H33" s="20">
        <v>54</v>
      </c>
      <c r="I33" s="24">
        <v>725150950</v>
      </c>
      <c r="J33" s="20">
        <v>54</v>
      </c>
      <c r="K33" s="24">
        <v>746635000</v>
      </c>
      <c r="L33" s="20"/>
      <c r="M33" s="20"/>
      <c r="N33" s="20"/>
      <c r="O33" s="20"/>
      <c r="P33" s="20"/>
      <c r="Q33" s="20"/>
      <c r="R33" s="20"/>
      <c r="S33" s="20"/>
      <c r="T33" s="20" t="s">
        <v>73</v>
      </c>
      <c r="U33" s="19"/>
    </row>
    <row r="34" spans="1:21" ht="104.25" customHeight="1" thickBot="1" x14ac:dyDescent="0.3">
      <c r="A34" s="20"/>
      <c r="B34" s="20"/>
      <c r="C34" s="20"/>
      <c r="D34" s="20" t="s">
        <v>113</v>
      </c>
      <c r="E34" s="20" t="s">
        <v>114</v>
      </c>
      <c r="F34" s="20" t="s">
        <v>115</v>
      </c>
      <c r="G34" s="20">
        <v>8</v>
      </c>
      <c r="H34" s="20">
        <v>8</v>
      </c>
      <c r="I34" s="24">
        <v>623005300</v>
      </c>
      <c r="J34" s="20">
        <v>8</v>
      </c>
      <c r="K34" s="24">
        <v>713000000</v>
      </c>
      <c r="L34" s="20"/>
      <c r="M34" s="20"/>
      <c r="N34" s="20"/>
      <c r="O34" s="20"/>
      <c r="P34" s="20"/>
      <c r="Q34" s="20"/>
      <c r="R34" s="20"/>
      <c r="S34" s="20"/>
      <c r="T34" s="20" t="s">
        <v>73</v>
      </c>
      <c r="U34" s="20"/>
    </row>
    <row r="35" spans="1:21" ht="115.5" customHeight="1" thickBot="1" x14ac:dyDescent="0.3">
      <c r="A35" s="30" t="s">
        <v>77</v>
      </c>
      <c r="B35" s="30"/>
      <c r="C35" s="30"/>
      <c r="D35" s="30"/>
      <c r="E35" s="37" t="s">
        <v>98</v>
      </c>
      <c r="F35" s="37" t="s">
        <v>116</v>
      </c>
      <c r="G35" s="30"/>
      <c r="H35" s="30"/>
      <c r="I35" s="30"/>
      <c r="J35" s="30"/>
      <c r="K35" s="30"/>
      <c r="L35" s="31">
        <v>100</v>
      </c>
      <c r="M35" s="39">
        <v>3469768030</v>
      </c>
      <c r="N35" s="31">
        <v>100</v>
      </c>
      <c r="O35" s="39">
        <v>3469768030</v>
      </c>
      <c r="P35" s="31">
        <v>100</v>
      </c>
      <c r="Q35" s="39">
        <v>3469768030</v>
      </c>
      <c r="R35" s="31">
        <v>100</v>
      </c>
      <c r="S35" s="39">
        <v>10409304090</v>
      </c>
      <c r="T35" s="30" t="s">
        <v>117</v>
      </c>
      <c r="U35" s="30"/>
    </row>
    <row r="36" spans="1:21" ht="91.5" customHeight="1" thickBot="1" x14ac:dyDescent="0.3">
      <c r="A36" s="30"/>
      <c r="B36" s="30"/>
      <c r="C36" s="30"/>
      <c r="D36" s="30"/>
      <c r="E36" s="37" t="s">
        <v>118</v>
      </c>
      <c r="F36" s="37" t="s">
        <v>116</v>
      </c>
      <c r="G36" s="30"/>
      <c r="H36" s="30"/>
      <c r="I36" s="30"/>
      <c r="J36" s="30"/>
      <c r="K36" s="30"/>
      <c r="L36" s="31">
        <v>100</v>
      </c>
      <c r="M36" s="39">
        <v>3244768030</v>
      </c>
      <c r="N36" s="31">
        <v>100</v>
      </c>
      <c r="O36" s="39">
        <v>3244768030</v>
      </c>
      <c r="P36" s="31">
        <v>100</v>
      </c>
      <c r="Q36" s="39">
        <v>3244768030</v>
      </c>
      <c r="R36" s="31">
        <v>100</v>
      </c>
      <c r="S36" s="39">
        <v>9685303715</v>
      </c>
      <c r="T36" s="30"/>
      <c r="U36" s="30"/>
    </row>
    <row r="37" spans="1:21" ht="138" customHeight="1" thickBot="1" x14ac:dyDescent="0.3">
      <c r="A37" s="30"/>
      <c r="B37" s="30"/>
      <c r="C37" s="30"/>
      <c r="D37" s="30"/>
      <c r="E37" s="32" t="s">
        <v>119</v>
      </c>
      <c r="F37" s="32" t="s">
        <v>120</v>
      </c>
      <c r="G37" s="30"/>
      <c r="H37" s="30"/>
      <c r="I37" s="30"/>
      <c r="J37" s="30"/>
      <c r="K37" s="30"/>
      <c r="L37" s="30">
        <v>15</v>
      </c>
      <c r="M37" s="36">
        <v>1992273635</v>
      </c>
      <c r="N37" s="30">
        <v>13</v>
      </c>
      <c r="O37" s="36">
        <v>1992273635</v>
      </c>
      <c r="P37" s="30">
        <v>13</v>
      </c>
      <c r="Q37" s="36">
        <v>1992273635</v>
      </c>
      <c r="R37" s="30">
        <v>31</v>
      </c>
      <c r="S37" s="36">
        <v>5976820905</v>
      </c>
      <c r="T37" s="30" t="s">
        <v>117</v>
      </c>
      <c r="U37" s="30"/>
    </row>
    <row r="38" spans="1:21" ht="158.25" thickBot="1" x14ac:dyDescent="0.3">
      <c r="A38" s="30"/>
      <c r="B38" s="30"/>
      <c r="C38" s="30"/>
      <c r="D38" s="30"/>
      <c r="E38" s="32" t="s">
        <v>121</v>
      </c>
      <c r="F38" s="32" t="s">
        <v>122</v>
      </c>
      <c r="G38" s="30"/>
      <c r="H38" s="30"/>
      <c r="I38" s="30"/>
      <c r="J38" s="30"/>
      <c r="K38" s="30"/>
      <c r="L38" s="30">
        <v>29</v>
      </c>
      <c r="M38" s="36">
        <v>953636500</v>
      </c>
      <c r="N38" s="30">
        <v>26</v>
      </c>
      <c r="O38" s="36">
        <v>953636500</v>
      </c>
      <c r="P38" s="30">
        <v>29</v>
      </c>
      <c r="Q38" s="36">
        <v>953636500</v>
      </c>
      <c r="R38" s="30">
        <v>81</v>
      </c>
      <c r="S38" s="36">
        <v>2860909500</v>
      </c>
      <c r="T38" s="30" t="s">
        <v>117</v>
      </c>
      <c r="U38" s="30"/>
    </row>
    <row r="39" spans="1:21" ht="126.75" thickBot="1" x14ac:dyDescent="0.3">
      <c r="A39" s="30"/>
      <c r="B39" s="30"/>
      <c r="C39" s="30"/>
      <c r="D39" s="30"/>
      <c r="E39" s="32" t="s">
        <v>43</v>
      </c>
      <c r="F39" s="32" t="s">
        <v>123</v>
      </c>
      <c r="G39" s="30"/>
      <c r="H39" s="30"/>
      <c r="I39" s="30"/>
      <c r="J39" s="30"/>
      <c r="K39" s="30"/>
      <c r="L39" s="30">
        <v>13</v>
      </c>
      <c r="M39" s="36">
        <v>298857895</v>
      </c>
      <c r="N39" s="30">
        <v>13</v>
      </c>
      <c r="O39" s="36">
        <v>298857895</v>
      </c>
      <c r="P39" s="30">
        <v>13</v>
      </c>
      <c r="Q39" s="36">
        <v>298857895</v>
      </c>
      <c r="R39" s="30">
        <v>39</v>
      </c>
      <c r="S39" s="36">
        <v>896573685</v>
      </c>
      <c r="T39" s="30" t="s">
        <v>117</v>
      </c>
      <c r="U39" s="30"/>
    </row>
    <row r="40" spans="1:21" ht="172.5" customHeight="1" thickBot="1" x14ac:dyDescent="0.3">
      <c r="A40" s="30"/>
      <c r="B40" s="30"/>
      <c r="C40" s="30"/>
      <c r="D40" s="30"/>
      <c r="E40" s="37" t="s">
        <v>124</v>
      </c>
      <c r="F40" s="37" t="s">
        <v>202</v>
      </c>
      <c r="G40" s="30"/>
      <c r="H40" s="30"/>
      <c r="I40" s="30"/>
      <c r="J40" s="30"/>
      <c r="K40" s="30"/>
      <c r="L40" s="31">
        <v>100</v>
      </c>
      <c r="M40" s="39">
        <v>225000000</v>
      </c>
      <c r="N40" s="31">
        <v>100</v>
      </c>
      <c r="O40" s="39">
        <v>225000000</v>
      </c>
      <c r="P40" s="31">
        <v>100</v>
      </c>
      <c r="Q40" s="39">
        <v>225000000</v>
      </c>
      <c r="R40" s="31">
        <v>100</v>
      </c>
      <c r="S40" s="39">
        <v>675000000</v>
      </c>
      <c r="T40" s="30" t="s">
        <v>117</v>
      </c>
      <c r="U40" s="30"/>
    </row>
    <row r="41" spans="1:21" ht="122.25" customHeight="1" thickBot="1" x14ac:dyDescent="0.3">
      <c r="A41" s="30"/>
      <c r="B41" s="30"/>
      <c r="C41" s="30"/>
      <c r="D41" s="30"/>
      <c r="E41" s="30" t="s">
        <v>125</v>
      </c>
      <c r="F41" s="30" t="s">
        <v>126</v>
      </c>
      <c r="G41" s="30"/>
      <c r="H41" s="30"/>
      <c r="I41" s="30"/>
      <c r="J41" s="30"/>
      <c r="K41" s="30"/>
      <c r="L41" s="30">
        <v>12</v>
      </c>
      <c r="M41" s="36">
        <v>13616350</v>
      </c>
      <c r="N41" s="30">
        <v>12</v>
      </c>
      <c r="O41" s="36">
        <v>13616350</v>
      </c>
      <c r="P41" s="30">
        <v>12</v>
      </c>
      <c r="Q41" s="36">
        <v>13616350</v>
      </c>
      <c r="R41" s="30">
        <v>36</v>
      </c>
      <c r="S41" s="36">
        <v>40849050</v>
      </c>
      <c r="T41" s="30" t="s">
        <v>117</v>
      </c>
      <c r="U41" s="30"/>
    </row>
    <row r="42" spans="1:21" ht="126.75" thickBot="1" x14ac:dyDescent="0.3">
      <c r="A42" s="30"/>
      <c r="B42" s="30"/>
      <c r="C42" s="30"/>
      <c r="D42" s="30"/>
      <c r="E42" s="30" t="s">
        <v>127</v>
      </c>
      <c r="F42" s="30" t="s">
        <v>128</v>
      </c>
      <c r="G42" s="30"/>
      <c r="H42" s="30"/>
      <c r="I42" s="30"/>
      <c r="J42" s="30"/>
      <c r="K42" s="30"/>
      <c r="L42" s="30">
        <v>12</v>
      </c>
      <c r="M42" s="36">
        <v>53141850</v>
      </c>
      <c r="N42" s="30">
        <v>12</v>
      </c>
      <c r="O42" s="36">
        <v>53141850</v>
      </c>
      <c r="P42" s="30">
        <v>12</v>
      </c>
      <c r="Q42" s="36">
        <v>53141850</v>
      </c>
      <c r="R42" s="30">
        <v>36</v>
      </c>
      <c r="S42" s="36">
        <v>159425550</v>
      </c>
      <c r="T42" s="30" t="s">
        <v>117</v>
      </c>
      <c r="U42" s="30"/>
    </row>
    <row r="43" spans="1:21" ht="90.75" customHeight="1" thickBot="1" x14ac:dyDescent="0.3">
      <c r="A43" s="30"/>
      <c r="B43" s="30"/>
      <c r="C43" s="30"/>
      <c r="D43" s="30"/>
      <c r="E43" s="30" t="s">
        <v>129</v>
      </c>
      <c r="F43" s="30" t="s">
        <v>130</v>
      </c>
      <c r="G43" s="30"/>
      <c r="H43" s="30"/>
      <c r="I43" s="30"/>
      <c r="J43" s="30"/>
      <c r="K43" s="30"/>
      <c r="L43" s="30">
        <v>12</v>
      </c>
      <c r="M43" s="36">
        <v>155246300</v>
      </c>
      <c r="N43" s="30">
        <v>12</v>
      </c>
      <c r="O43" s="36">
        <v>155246300</v>
      </c>
      <c r="P43" s="30">
        <v>12</v>
      </c>
      <c r="Q43" s="36">
        <v>155246300</v>
      </c>
      <c r="R43" s="30">
        <v>36</v>
      </c>
      <c r="S43" s="36">
        <v>465378900</v>
      </c>
      <c r="T43" s="30" t="s">
        <v>117</v>
      </c>
      <c r="U43" s="30"/>
    </row>
    <row r="44" spans="1:21" ht="153.75" customHeight="1" thickBot="1" x14ac:dyDescent="0.3">
      <c r="A44" s="30"/>
      <c r="B44" s="29"/>
      <c r="C44" s="29"/>
      <c r="D44" s="30"/>
      <c r="E44" s="30" t="s">
        <v>131</v>
      </c>
      <c r="F44" s="30" t="s">
        <v>132</v>
      </c>
      <c r="G44" s="30"/>
      <c r="H44" s="30"/>
      <c r="I44" s="30"/>
      <c r="J44" s="30"/>
      <c r="K44" s="30"/>
      <c r="L44" s="30">
        <v>12</v>
      </c>
      <c r="M44" s="36">
        <v>2995500</v>
      </c>
      <c r="N44" s="30">
        <v>12</v>
      </c>
      <c r="O44" s="36">
        <v>2995500</v>
      </c>
      <c r="P44" s="30">
        <v>12</v>
      </c>
      <c r="Q44" s="36">
        <v>2995500</v>
      </c>
      <c r="R44" s="30">
        <v>36</v>
      </c>
      <c r="S44" s="36">
        <v>8986500</v>
      </c>
      <c r="T44" s="30" t="s">
        <v>117</v>
      </c>
      <c r="U44" s="29"/>
    </row>
    <row r="45" spans="1:21" ht="16.5" thickBot="1" x14ac:dyDescent="0.3">
      <c r="A45" s="40"/>
      <c r="B45" s="129"/>
      <c r="C45" s="130"/>
      <c r="D45" s="130"/>
      <c r="E45" s="130"/>
      <c r="F45" s="130"/>
      <c r="G45" s="130"/>
      <c r="H45" s="130"/>
      <c r="I45" s="130"/>
      <c r="J45" s="130"/>
      <c r="K45" s="130"/>
      <c r="L45" s="130"/>
      <c r="M45" s="130"/>
      <c r="N45" s="130"/>
      <c r="O45" s="130"/>
      <c r="P45" s="130"/>
      <c r="Q45" s="130"/>
      <c r="R45" s="130"/>
      <c r="S45" s="130"/>
      <c r="T45" s="130"/>
      <c r="U45" s="131"/>
    </row>
    <row r="46" spans="1:21" ht="99.75" customHeight="1" thickBot="1" x14ac:dyDescent="0.3">
      <c r="A46" s="20" t="s">
        <v>133</v>
      </c>
      <c r="B46" s="41"/>
      <c r="C46" s="22" t="s">
        <v>134</v>
      </c>
      <c r="D46" s="22" t="s">
        <v>70</v>
      </c>
      <c r="E46" s="22" t="s">
        <v>71</v>
      </c>
      <c r="F46" s="20" t="s">
        <v>135</v>
      </c>
      <c r="G46" s="20">
        <v>100</v>
      </c>
      <c r="H46" s="20">
        <v>100</v>
      </c>
      <c r="I46" s="24">
        <v>492957750</v>
      </c>
      <c r="J46" s="20">
        <v>100</v>
      </c>
      <c r="K46" s="24">
        <v>551603000</v>
      </c>
      <c r="L46" s="20"/>
      <c r="M46" s="20"/>
      <c r="N46" s="20"/>
      <c r="O46" s="20"/>
      <c r="P46" s="20"/>
      <c r="Q46" s="20"/>
      <c r="R46" s="20"/>
      <c r="S46" s="20"/>
      <c r="T46" s="20" t="s">
        <v>73</v>
      </c>
      <c r="U46" s="19"/>
    </row>
    <row r="47" spans="1:21" ht="114.75" customHeight="1" thickBot="1" x14ac:dyDescent="0.3">
      <c r="A47" s="20"/>
      <c r="B47" s="19"/>
      <c r="C47" s="19"/>
      <c r="D47" s="20" t="s">
        <v>74</v>
      </c>
      <c r="E47" s="20" t="s">
        <v>136</v>
      </c>
      <c r="F47" s="20" t="s">
        <v>137</v>
      </c>
      <c r="G47" s="20">
        <v>12</v>
      </c>
      <c r="H47" s="20">
        <v>12</v>
      </c>
      <c r="I47" s="24">
        <v>444957750</v>
      </c>
      <c r="J47" s="20">
        <v>12</v>
      </c>
      <c r="K47" s="24">
        <v>496603000</v>
      </c>
      <c r="L47" s="20"/>
      <c r="M47" s="20"/>
      <c r="N47" s="20"/>
      <c r="O47" s="20"/>
      <c r="P47" s="20"/>
      <c r="Q47" s="20"/>
      <c r="R47" s="20"/>
      <c r="S47" s="20"/>
      <c r="T47" s="20" t="s">
        <v>73</v>
      </c>
      <c r="U47" s="19"/>
    </row>
    <row r="48" spans="1:21" ht="209.25" customHeight="1" x14ac:dyDescent="0.25">
      <c r="A48" s="91" t="s">
        <v>77</v>
      </c>
      <c r="B48" s="91"/>
      <c r="C48" s="123" t="s">
        <v>79</v>
      </c>
      <c r="D48" s="91"/>
      <c r="E48" s="123" t="s">
        <v>11</v>
      </c>
      <c r="F48" s="132" t="s">
        <v>138</v>
      </c>
      <c r="G48" s="91"/>
      <c r="H48" s="91"/>
      <c r="I48" s="91"/>
      <c r="J48" s="91"/>
      <c r="K48" s="91"/>
      <c r="L48" s="26"/>
      <c r="M48" s="126">
        <f>SUM(M73:M78)</f>
        <v>243926310</v>
      </c>
      <c r="N48" s="26"/>
      <c r="O48" s="126">
        <f>SUM(O73:O78)</f>
        <v>243926310</v>
      </c>
      <c r="P48" s="26"/>
      <c r="Q48" s="126">
        <f>SUM(Q73:Q78)</f>
        <v>243926310</v>
      </c>
      <c r="R48" s="26"/>
      <c r="S48" s="126">
        <f>M48+O48+Q48</f>
        <v>731778930</v>
      </c>
      <c r="T48" s="91" t="s">
        <v>73</v>
      </c>
      <c r="U48" s="91"/>
    </row>
    <row r="49" spans="1:21" ht="15.75" x14ac:dyDescent="0.25">
      <c r="A49" s="114"/>
      <c r="B49" s="114"/>
      <c r="C49" s="124"/>
      <c r="D49" s="114"/>
      <c r="E49" s="124"/>
      <c r="F49" s="133"/>
      <c r="G49" s="114"/>
      <c r="H49" s="114"/>
      <c r="I49" s="114"/>
      <c r="J49" s="114"/>
      <c r="K49" s="114"/>
      <c r="L49" s="27"/>
      <c r="M49" s="127"/>
      <c r="N49" s="27"/>
      <c r="O49" s="127"/>
      <c r="P49" s="27"/>
      <c r="Q49" s="127"/>
      <c r="R49" s="27"/>
      <c r="S49" s="127"/>
      <c r="T49" s="114"/>
      <c r="U49" s="114"/>
    </row>
    <row r="50" spans="1:21" ht="15.75" x14ac:dyDescent="0.25">
      <c r="A50" s="114"/>
      <c r="B50" s="114"/>
      <c r="C50" s="124"/>
      <c r="D50" s="114"/>
      <c r="E50" s="124"/>
      <c r="F50" s="133"/>
      <c r="G50" s="114"/>
      <c r="H50" s="114"/>
      <c r="I50" s="114"/>
      <c r="J50" s="114"/>
      <c r="K50" s="114"/>
      <c r="L50" s="27"/>
      <c r="M50" s="127"/>
      <c r="N50" s="27"/>
      <c r="O50" s="127"/>
      <c r="P50" s="27"/>
      <c r="Q50" s="127"/>
      <c r="R50" s="27"/>
      <c r="S50" s="127"/>
      <c r="T50" s="114"/>
      <c r="U50" s="114"/>
    </row>
    <row r="51" spans="1:21" ht="15.75" x14ac:dyDescent="0.25">
      <c r="A51" s="114"/>
      <c r="B51" s="114"/>
      <c r="C51" s="124"/>
      <c r="D51" s="114"/>
      <c r="E51" s="124"/>
      <c r="F51" s="133"/>
      <c r="G51" s="114"/>
      <c r="H51" s="114"/>
      <c r="I51" s="114"/>
      <c r="J51" s="114"/>
      <c r="K51" s="114"/>
      <c r="L51" s="27"/>
      <c r="M51" s="127"/>
      <c r="N51" s="27"/>
      <c r="O51" s="127"/>
      <c r="P51" s="27"/>
      <c r="Q51" s="127"/>
      <c r="R51" s="27"/>
      <c r="S51" s="127"/>
      <c r="T51" s="114"/>
      <c r="U51" s="114"/>
    </row>
    <row r="52" spans="1:21" ht="15.75" x14ac:dyDescent="0.25">
      <c r="A52" s="114"/>
      <c r="B52" s="114"/>
      <c r="C52" s="124"/>
      <c r="D52" s="114"/>
      <c r="E52" s="124"/>
      <c r="F52" s="133"/>
      <c r="G52" s="114"/>
      <c r="H52" s="114"/>
      <c r="I52" s="114"/>
      <c r="J52" s="114"/>
      <c r="K52" s="114"/>
      <c r="L52" s="27"/>
      <c r="M52" s="127"/>
      <c r="N52" s="27"/>
      <c r="O52" s="127"/>
      <c r="P52" s="27"/>
      <c r="Q52" s="127"/>
      <c r="R52" s="27"/>
      <c r="S52" s="127"/>
      <c r="T52" s="114"/>
      <c r="U52" s="114"/>
    </row>
    <row r="53" spans="1:21" ht="15.75" x14ac:dyDescent="0.25">
      <c r="A53" s="114"/>
      <c r="B53" s="114"/>
      <c r="C53" s="124"/>
      <c r="D53" s="114"/>
      <c r="E53" s="124"/>
      <c r="F53" s="133"/>
      <c r="G53" s="114"/>
      <c r="H53" s="114"/>
      <c r="I53" s="114"/>
      <c r="J53" s="114"/>
      <c r="K53" s="114"/>
      <c r="L53" s="27"/>
      <c r="M53" s="127"/>
      <c r="N53" s="27"/>
      <c r="O53" s="127"/>
      <c r="P53" s="27"/>
      <c r="Q53" s="127"/>
      <c r="R53" s="27"/>
      <c r="S53" s="127"/>
      <c r="T53" s="114"/>
      <c r="U53" s="114"/>
    </row>
    <row r="54" spans="1:21" ht="15.75" x14ac:dyDescent="0.25">
      <c r="A54" s="114"/>
      <c r="B54" s="114"/>
      <c r="C54" s="124"/>
      <c r="D54" s="114"/>
      <c r="E54" s="124"/>
      <c r="F54" s="133"/>
      <c r="G54" s="114"/>
      <c r="H54" s="114"/>
      <c r="I54" s="114"/>
      <c r="J54" s="114"/>
      <c r="K54" s="114"/>
      <c r="L54" s="27"/>
      <c r="M54" s="127"/>
      <c r="N54" s="27"/>
      <c r="O54" s="127"/>
      <c r="P54" s="27"/>
      <c r="Q54" s="127"/>
      <c r="R54" s="27"/>
      <c r="S54" s="127"/>
      <c r="T54" s="114"/>
      <c r="U54" s="114"/>
    </row>
    <row r="55" spans="1:21" ht="15.75" x14ac:dyDescent="0.25">
      <c r="A55" s="114"/>
      <c r="B55" s="114"/>
      <c r="C55" s="124"/>
      <c r="D55" s="114"/>
      <c r="E55" s="124"/>
      <c r="F55" s="133"/>
      <c r="G55" s="114"/>
      <c r="H55" s="114"/>
      <c r="I55" s="114"/>
      <c r="J55" s="114"/>
      <c r="K55" s="114"/>
      <c r="L55" s="27"/>
      <c r="M55" s="127"/>
      <c r="N55" s="27"/>
      <c r="O55" s="127"/>
      <c r="P55" s="27"/>
      <c r="Q55" s="127"/>
      <c r="R55" s="27"/>
      <c r="S55" s="127"/>
      <c r="T55" s="114"/>
      <c r="U55" s="114"/>
    </row>
    <row r="56" spans="1:21" ht="15.75" x14ac:dyDescent="0.25">
      <c r="A56" s="114"/>
      <c r="B56" s="114"/>
      <c r="C56" s="124"/>
      <c r="D56" s="114"/>
      <c r="E56" s="124"/>
      <c r="F56" s="133"/>
      <c r="G56" s="114"/>
      <c r="H56" s="114"/>
      <c r="I56" s="114"/>
      <c r="J56" s="114"/>
      <c r="K56" s="114"/>
      <c r="L56" s="27"/>
      <c r="M56" s="127"/>
      <c r="N56" s="27"/>
      <c r="O56" s="127"/>
      <c r="P56" s="27"/>
      <c r="Q56" s="127"/>
      <c r="R56" s="27"/>
      <c r="S56" s="127"/>
      <c r="T56" s="114"/>
      <c r="U56" s="114"/>
    </row>
    <row r="57" spans="1:21" ht="15.75" x14ac:dyDescent="0.25">
      <c r="A57" s="114"/>
      <c r="B57" s="114"/>
      <c r="C57" s="124"/>
      <c r="D57" s="114"/>
      <c r="E57" s="124"/>
      <c r="F57" s="133"/>
      <c r="G57" s="114"/>
      <c r="H57" s="114"/>
      <c r="I57" s="114"/>
      <c r="J57" s="114"/>
      <c r="K57" s="114"/>
      <c r="L57" s="27"/>
      <c r="M57" s="127"/>
      <c r="N57" s="27"/>
      <c r="O57" s="127"/>
      <c r="P57" s="27"/>
      <c r="Q57" s="127"/>
      <c r="R57" s="27"/>
      <c r="S57" s="127"/>
      <c r="T57" s="114"/>
      <c r="U57" s="114"/>
    </row>
    <row r="58" spans="1:21" ht="15.75" x14ac:dyDescent="0.25">
      <c r="A58" s="114"/>
      <c r="B58" s="114"/>
      <c r="C58" s="124"/>
      <c r="D58" s="114"/>
      <c r="E58" s="124"/>
      <c r="F58" s="133"/>
      <c r="G58" s="114"/>
      <c r="H58" s="114"/>
      <c r="I58" s="114"/>
      <c r="J58" s="114"/>
      <c r="K58" s="114"/>
      <c r="L58" s="27"/>
      <c r="M58" s="127"/>
      <c r="N58" s="27"/>
      <c r="O58" s="127"/>
      <c r="P58" s="27"/>
      <c r="Q58" s="127"/>
      <c r="R58" s="27"/>
      <c r="S58" s="127"/>
      <c r="T58" s="114"/>
      <c r="U58" s="114"/>
    </row>
    <row r="59" spans="1:21" ht="15.75" x14ac:dyDescent="0.25">
      <c r="A59" s="114"/>
      <c r="B59" s="114"/>
      <c r="C59" s="124"/>
      <c r="D59" s="114"/>
      <c r="E59" s="124"/>
      <c r="F59" s="133"/>
      <c r="G59" s="114"/>
      <c r="H59" s="114"/>
      <c r="I59" s="114"/>
      <c r="J59" s="114"/>
      <c r="K59" s="114"/>
      <c r="L59" s="27"/>
      <c r="M59" s="127"/>
      <c r="N59" s="27"/>
      <c r="O59" s="127"/>
      <c r="P59" s="27"/>
      <c r="Q59" s="127"/>
      <c r="R59" s="27"/>
      <c r="S59" s="127"/>
      <c r="T59" s="114"/>
      <c r="U59" s="114"/>
    </row>
    <row r="60" spans="1:21" ht="15.75" x14ac:dyDescent="0.25">
      <c r="A60" s="114"/>
      <c r="B60" s="114"/>
      <c r="C60" s="124"/>
      <c r="D60" s="114"/>
      <c r="E60" s="124"/>
      <c r="F60" s="133"/>
      <c r="G60" s="114"/>
      <c r="H60" s="114"/>
      <c r="I60" s="114"/>
      <c r="J60" s="114"/>
      <c r="K60" s="114"/>
      <c r="L60" s="27"/>
      <c r="M60" s="127"/>
      <c r="N60" s="27"/>
      <c r="O60" s="127"/>
      <c r="P60" s="27"/>
      <c r="Q60" s="127"/>
      <c r="R60" s="27"/>
      <c r="S60" s="127"/>
      <c r="T60" s="114"/>
      <c r="U60" s="114"/>
    </row>
    <row r="61" spans="1:21" ht="15.75" x14ac:dyDescent="0.25">
      <c r="A61" s="114"/>
      <c r="B61" s="114"/>
      <c r="C61" s="124"/>
      <c r="D61" s="114"/>
      <c r="E61" s="124"/>
      <c r="F61" s="133"/>
      <c r="G61" s="114"/>
      <c r="H61" s="114"/>
      <c r="I61" s="114"/>
      <c r="J61" s="114"/>
      <c r="K61" s="114"/>
      <c r="L61" s="27"/>
      <c r="M61" s="127"/>
      <c r="N61" s="27"/>
      <c r="O61" s="127"/>
      <c r="P61" s="27"/>
      <c r="Q61" s="127"/>
      <c r="R61" s="27"/>
      <c r="S61" s="127"/>
      <c r="T61" s="114"/>
      <c r="U61" s="114"/>
    </row>
    <row r="62" spans="1:21" ht="15.75" x14ac:dyDescent="0.25">
      <c r="A62" s="114"/>
      <c r="B62" s="114"/>
      <c r="C62" s="124"/>
      <c r="D62" s="114"/>
      <c r="E62" s="124"/>
      <c r="F62" s="133"/>
      <c r="G62" s="114"/>
      <c r="H62" s="114"/>
      <c r="I62" s="114"/>
      <c r="J62" s="114"/>
      <c r="K62" s="114"/>
      <c r="L62" s="27"/>
      <c r="M62" s="127"/>
      <c r="N62" s="27"/>
      <c r="O62" s="127"/>
      <c r="P62" s="27"/>
      <c r="Q62" s="127"/>
      <c r="R62" s="27"/>
      <c r="S62" s="127"/>
      <c r="T62" s="114"/>
      <c r="U62" s="114"/>
    </row>
    <row r="63" spans="1:21" ht="4.5" customHeight="1" thickBot="1" x14ac:dyDescent="0.3">
      <c r="A63" s="114"/>
      <c r="B63" s="114"/>
      <c r="C63" s="124"/>
      <c r="D63" s="114"/>
      <c r="E63" s="124"/>
      <c r="F63" s="133"/>
      <c r="G63" s="114"/>
      <c r="H63" s="114"/>
      <c r="I63" s="114"/>
      <c r="J63" s="114"/>
      <c r="K63" s="114"/>
      <c r="L63" s="27"/>
      <c r="M63" s="127"/>
      <c r="N63" s="27"/>
      <c r="O63" s="127"/>
      <c r="P63" s="27"/>
      <c r="Q63" s="127"/>
      <c r="R63" s="27"/>
      <c r="S63" s="127"/>
      <c r="T63" s="114"/>
      <c r="U63" s="114"/>
    </row>
    <row r="64" spans="1:21" ht="10.5" hidden="1" customHeight="1" thickBot="1" x14ac:dyDescent="0.3">
      <c r="A64" s="114"/>
      <c r="B64" s="114"/>
      <c r="C64" s="124"/>
      <c r="D64" s="114"/>
      <c r="E64" s="124"/>
      <c r="F64" s="133"/>
      <c r="G64" s="114"/>
      <c r="H64" s="114"/>
      <c r="I64" s="114"/>
      <c r="J64" s="114"/>
      <c r="K64" s="114"/>
      <c r="L64" s="27"/>
      <c r="M64" s="127"/>
      <c r="N64" s="27"/>
      <c r="O64" s="127"/>
      <c r="P64" s="27"/>
      <c r="Q64" s="127"/>
      <c r="R64" s="27"/>
      <c r="S64" s="127"/>
      <c r="T64" s="114"/>
      <c r="U64" s="114"/>
    </row>
    <row r="65" spans="1:21" ht="16.5" hidden="1" customHeight="1" thickBot="1" x14ac:dyDescent="0.3">
      <c r="A65" s="114"/>
      <c r="B65" s="114"/>
      <c r="C65" s="124"/>
      <c r="D65" s="114"/>
      <c r="E65" s="124"/>
      <c r="F65" s="133"/>
      <c r="G65" s="114"/>
      <c r="H65" s="114"/>
      <c r="I65" s="114"/>
      <c r="J65" s="114"/>
      <c r="K65" s="114"/>
      <c r="L65" s="27"/>
      <c r="M65" s="127"/>
      <c r="N65" s="27"/>
      <c r="O65" s="127"/>
      <c r="P65" s="27"/>
      <c r="Q65" s="127"/>
      <c r="R65" s="27"/>
      <c r="S65" s="127"/>
      <c r="T65" s="114"/>
      <c r="U65" s="114"/>
    </row>
    <row r="66" spans="1:21" ht="16.5" hidden="1" customHeight="1" thickBot="1" x14ac:dyDescent="0.3">
      <c r="A66" s="114"/>
      <c r="B66" s="114"/>
      <c r="C66" s="124"/>
      <c r="D66" s="114"/>
      <c r="E66" s="124"/>
      <c r="F66" s="133"/>
      <c r="G66" s="114"/>
      <c r="H66" s="114"/>
      <c r="I66" s="114"/>
      <c r="J66" s="114"/>
      <c r="K66" s="114"/>
      <c r="L66" s="27"/>
      <c r="M66" s="127"/>
      <c r="N66" s="27"/>
      <c r="O66" s="127"/>
      <c r="P66" s="27"/>
      <c r="Q66" s="127"/>
      <c r="R66" s="27"/>
      <c r="S66" s="127"/>
      <c r="T66" s="114"/>
      <c r="U66" s="114"/>
    </row>
    <row r="67" spans="1:21" ht="7.5" hidden="1" customHeight="1" thickBot="1" x14ac:dyDescent="0.3">
      <c r="A67" s="114"/>
      <c r="B67" s="114"/>
      <c r="C67" s="124"/>
      <c r="D67" s="114"/>
      <c r="E67" s="124"/>
      <c r="F67" s="133"/>
      <c r="G67" s="114"/>
      <c r="H67" s="114"/>
      <c r="I67" s="114"/>
      <c r="J67" s="114"/>
      <c r="K67" s="114"/>
      <c r="L67" s="27"/>
      <c r="M67" s="127"/>
      <c r="N67" s="27"/>
      <c r="O67" s="127"/>
      <c r="P67" s="27"/>
      <c r="Q67" s="127"/>
      <c r="R67" s="27"/>
      <c r="S67" s="127"/>
      <c r="T67" s="114"/>
      <c r="U67" s="114"/>
    </row>
    <row r="68" spans="1:21" ht="16.5" hidden="1" customHeight="1" thickBot="1" x14ac:dyDescent="0.3">
      <c r="A68" s="114"/>
      <c r="B68" s="114"/>
      <c r="C68" s="124"/>
      <c r="D68" s="114"/>
      <c r="E68" s="124"/>
      <c r="F68" s="133"/>
      <c r="G68" s="114"/>
      <c r="H68" s="114"/>
      <c r="I68" s="114"/>
      <c r="J68" s="114"/>
      <c r="K68" s="114"/>
      <c r="L68" s="27"/>
      <c r="M68" s="127"/>
      <c r="N68" s="27"/>
      <c r="O68" s="127"/>
      <c r="P68" s="27"/>
      <c r="Q68" s="127"/>
      <c r="R68" s="27"/>
      <c r="S68" s="127"/>
      <c r="T68" s="114"/>
      <c r="U68" s="114"/>
    </row>
    <row r="69" spans="1:21" ht="16.5" hidden="1" customHeight="1" thickBot="1" x14ac:dyDescent="0.3">
      <c r="A69" s="114"/>
      <c r="B69" s="114"/>
      <c r="C69" s="124"/>
      <c r="D69" s="114"/>
      <c r="E69" s="124"/>
      <c r="F69" s="133"/>
      <c r="G69" s="114"/>
      <c r="H69" s="114"/>
      <c r="I69" s="114"/>
      <c r="J69" s="114"/>
      <c r="K69" s="114"/>
      <c r="L69" s="27"/>
      <c r="M69" s="127"/>
      <c r="N69" s="27"/>
      <c r="O69" s="127"/>
      <c r="P69" s="27"/>
      <c r="Q69" s="127"/>
      <c r="R69" s="27"/>
      <c r="S69" s="127"/>
      <c r="T69" s="114"/>
      <c r="U69" s="114"/>
    </row>
    <row r="70" spans="1:21" ht="16.5" hidden="1" customHeight="1" thickBot="1" x14ac:dyDescent="0.3">
      <c r="A70" s="114"/>
      <c r="B70" s="114"/>
      <c r="C70" s="124"/>
      <c r="D70" s="114"/>
      <c r="E70" s="124"/>
      <c r="F70" s="133"/>
      <c r="G70" s="114"/>
      <c r="H70" s="114"/>
      <c r="I70" s="114"/>
      <c r="J70" s="114"/>
      <c r="K70" s="114"/>
      <c r="L70" s="27"/>
      <c r="M70" s="127"/>
      <c r="N70" s="27"/>
      <c r="O70" s="127"/>
      <c r="P70" s="27"/>
      <c r="Q70" s="127"/>
      <c r="R70" s="27"/>
      <c r="S70" s="127"/>
      <c r="T70" s="114"/>
      <c r="U70" s="114"/>
    </row>
    <row r="71" spans="1:21" ht="16.5" hidden="1" customHeight="1" thickBot="1" x14ac:dyDescent="0.3">
      <c r="A71" s="114"/>
      <c r="B71" s="114"/>
      <c r="C71" s="124"/>
      <c r="D71" s="114"/>
      <c r="E71" s="124"/>
      <c r="F71" s="133"/>
      <c r="G71" s="114"/>
      <c r="H71" s="114"/>
      <c r="I71" s="114"/>
      <c r="J71" s="114"/>
      <c r="K71" s="114"/>
      <c r="L71" s="27"/>
      <c r="M71" s="127"/>
      <c r="N71" s="27"/>
      <c r="O71" s="127"/>
      <c r="P71" s="27"/>
      <c r="Q71" s="127"/>
      <c r="R71" s="27"/>
      <c r="S71" s="127"/>
      <c r="T71" s="114"/>
      <c r="U71" s="114"/>
    </row>
    <row r="72" spans="1:21" ht="16.5" hidden="1" customHeight="1" thickBot="1" x14ac:dyDescent="0.3">
      <c r="A72" s="92"/>
      <c r="B72" s="92"/>
      <c r="C72" s="125"/>
      <c r="D72" s="92"/>
      <c r="E72" s="125"/>
      <c r="F72" s="134"/>
      <c r="G72" s="92"/>
      <c r="H72" s="92"/>
      <c r="I72" s="92"/>
      <c r="J72" s="92"/>
      <c r="K72" s="92"/>
      <c r="L72" s="28">
        <v>12</v>
      </c>
      <c r="M72" s="128"/>
      <c r="N72" s="28">
        <v>12</v>
      </c>
      <c r="O72" s="128"/>
      <c r="P72" s="28">
        <v>12</v>
      </c>
      <c r="Q72" s="128"/>
      <c r="R72" s="28">
        <v>36</v>
      </c>
      <c r="S72" s="128"/>
      <c r="T72" s="92"/>
      <c r="U72" s="92"/>
    </row>
    <row r="73" spans="1:21" ht="111" thickBot="1" x14ac:dyDescent="0.3">
      <c r="A73" s="30"/>
      <c r="B73" s="30"/>
      <c r="C73" s="30"/>
      <c r="D73" s="30"/>
      <c r="E73" s="32" t="s">
        <v>139</v>
      </c>
      <c r="F73" s="32" t="s">
        <v>140</v>
      </c>
      <c r="G73" s="30"/>
      <c r="H73" s="30"/>
      <c r="I73" s="30"/>
      <c r="J73" s="30"/>
      <c r="K73" s="30"/>
      <c r="L73" s="30">
        <v>12</v>
      </c>
      <c r="M73" s="43">
        <v>12560600</v>
      </c>
      <c r="N73" s="30">
        <v>12</v>
      </c>
      <c r="O73" s="43">
        <v>12560600</v>
      </c>
      <c r="P73" s="30">
        <v>12</v>
      </c>
      <c r="Q73" s="43">
        <v>12560600</v>
      </c>
      <c r="R73" s="30">
        <v>36</v>
      </c>
      <c r="S73" s="43">
        <v>37681800</v>
      </c>
      <c r="T73" s="30" t="s">
        <v>73</v>
      </c>
      <c r="U73" s="30"/>
    </row>
    <row r="74" spans="1:21" ht="79.5" thickBot="1" x14ac:dyDescent="0.3">
      <c r="A74" s="30"/>
      <c r="B74" s="30"/>
      <c r="C74" s="30"/>
      <c r="D74" s="30"/>
      <c r="E74" s="32" t="s">
        <v>141</v>
      </c>
      <c r="F74" s="32" t="s">
        <v>142</v>
      </c>
      <c r="G74" s="30"/>
      <c r="H74" s="30"/>
      <c r="I74" s="30"/>
      <c r="J74" s="30"/>
      <c r="K74" s="30"/>
      <c r="L74" s="30">
        <v>12</v>
      </c>
      <c r="M74" s="43">
        <v>127645735</v>
      </c>
      <c r="N74" s="30">
        <v>12</v>
      </c>
      <c r="O74" s="43">
        <v>127645735</v>
      </c>
      <c r="P74" s="30">
        <v>12</v>
      </c>
      <c r="Q74" s="43">
        <v>127645735</v>
      </c>
      <c r="R74" s="30">
        <v>36</v>
      </c>
      <c r="S74" s="43">
        <v>382937205</v>
      </c>
      <c r="T74" s="30" t="s">
        <v>73</v>
      </c>
      <c r="U74" s="30"/>
    </row>
    <row r="75" spans="1:21" ht="63.75" thickBot="1" x14ac:dyDescent="0.3">
      <c r="A75" s="30"/>
      <c r="B75" s="30"/>
      <c r="C75" s="30"/>
      <c r="D75" s="30"/>
      <c r="E75" s="32" t="s">
        <v>143</v>
      </c>
      <c r="F75" s="32" t="s">
        <v>144</v>
      </c>
      <c r="G75" s="30"/>
      <c r="H75" s="30"/>
      <c r="I75" s="30"/>
      <c r="J75" s="30"/>
      <c r="K75" s="30"/>
      <c r="L75" s="30">
        <v>12</v>
      </c>
      <c r="M75" s="43">
        <v>20744950</v>
      </c>
      <c r="N75" s="30">
        <v>12</v>
      </c>
      <c r="O75" s="43">
        <v>20744950</v>
      </c>
      <c r="P75" s="30">
        <v>12</v>
      </c>
      <c r="Q75" s="43">
        <v>20744950</v>
      </c>
      <c r="R75" s="30">
        <v>36</v>
      </c>
      <c r="S75" s="43">
        <v>62234850</v>
      </c>
      <c r="T75" s="30" t="s">
        <v>73</v>
      </c>
      <c r="U75" s="30"/>
    </row>
    <row r="76" spans="1:21" ht="63.75" thickBot="1" x14ac:dyDescent="0.3">
      <c r="A76" s="30"/>
      <c r="B76" s="30"/>
      <c r="C76" s="30"/>
      <c r="D76" s="30"/>
      <c r="E76" s="32" t="s">
        <v>145</v>
      </c>
      <c r="F76" s="32" t="s">
        <v>146</v>
      </c>
      <c r="G76" s="30"/>
      <c r="H76" s="30"/>
      <c r="I76" s="30"/>
      <c r="J76" s="30"/>
      <c r="K76" s="30"/>
      <c r="L76" s="30">
        <v>12</v>
      </c>
      <c r="M76" s="43">
        <v>60200225</v>
      </c>
      <c r="N76" s="30">
        <v>12</v>
      </c>
      <c r="O76" s="43">
        <v>60200225</v>
      </c>
      <c r="P76" s="30">
        <v>12</v>
      </c>
      <c r="Q76" s="43">
        <v>60200225</v>
      </c>
      <c r="R76" s="30">
        <v>36</v>
      </c>
      <c r="S76" s="43">
        <v>180600675</v>
      </c>
      <c r="T76" s="30" t="s">
        <v>73</v>
      </c>
      <c r="U76" s="30"/>
    </row>
    <row r="77" spans="1:21" ht="72" customHeight="1" thickBot="1" x14ac:dyDescent="0.3">
      <c r="A77" s="30"/>
      <c r="B77" s="30"/>
      <c r="C77" s="30"/>
      <c r="D77" s="30"/>
      <c r="E77" s="32" t="s">
        <v>147</v>
      </c>
      <c r="F77" s="32" t="s">
        <v>148</v>
      </c>
      <c r="G77" s="30"/>
      <c r="H77" s="30"/>
      <c r="I77" s="30"/>
      <c r="J77" s="30"/>
      <c r="K77" s="30"/>
      <c r="L77" s="30">
        <v>12</v>
      </c>
      <c r="M77" s="43">
        <v>15334800</v>
      </c>
      <c r="N77" s="30">
        <v>12</v>
      </c>
      <c r="O77" s="43">
        <v>15334800</v>
      </c>
      <c r="P77" s="30">
        <v>12</v>
      </c>
      <c r="Q77" s="43">
        <v>15334800</v>
      </c>
      <c r="R77" s="30">
        <v>36</v>
      </c>
      <c r="S77" s="43">
        <v>46004400</v>
      </c>
      <c r="T77" s="30" t="s">
        <v>73</v>
      </c>
      <c r="U77" s="30"/>
    </row>
    <row r="78" spans="1:21" ht="106.5" customHeight="1" thickBot="1" x14ac:dyDescent="0.3">
      <c r="A78" s="30"/>
      <c r="B78" s="30"/>
      <c r="C78" s="30"/>
      <c r="D78" s="30"/>
      <c r="E78" s="32" t="s">
        <v>149</v>
      </c>
      <c r="F78" s="32" t="s">
        <v>150</v>
      </c>
      <c r="G78" s="30"/>
      <c r="H78" s="30"/>
      <c r="I78" s="30"/>
      <c r="J78" s="30"/>
      <c r="K78" s="30"/>
      <c r="L78" s="30">
        <v>12</v>
      </c>
      <c r="M78" s="43">
        <v>7440000</v>
      </c>
      <c r="N78" s="30">
        <v>12</v>
      </c>
      <c r="O78" s="43">
        <v>7440000</v>
      </c>
      <c r="P78" s="30">
        <v>12</v>
      </c>
      <c r="Q78" s="43">
        <v>7440000</v>
      </c>
      <c r="R78" s="30">
        <v>36</v>
      </c>
      <c r="S78" s="43">
        <v>22320000</v>
      </c>
      <c r="T78" s="30" t="s">
        <v>73</v>
      </c>
      <c r="U78" s="30"/>
    </row>
    <row r="79" spans="1:21" ht="315.75" thickBot="1" x14ac:dyDescent="0.3">
      <c r="A79" s="30"/>
      <c r="B79" s="30"/>
      <c r="C79" s="30"/>
      <c r="D79" s="30"/>
      <c r="E79" s="37" t="s">
        <v>19</v>
      </c>
      <c r="F79" s="37" t="s">
        <v>151</v>
      </c>
      <c r="G79" s="30"/>
      <c r="H79" s="30"/>
      <c r="I79" s="30"/>
      <c r="J79" s="30"/>
      <c r="K79" s="30"/>
      <c r="L79" s="30">
        <v>12</v>
      </c>
      <c r="M79" s="44">
        <v>302813316</v>
      </c>
      <c r="N79" s="30">
        <v>12</v>
      </c>
      <c r="O79" s="44">
        <v>302813316</v>
      </c>
      <c r="P79" s="30">
        <v>12</v>
      </c>
      <c r="Q79" s="44">
        <v>302813316</v>
      </c>
      <c r="R79" s="30">
        <v>36</v>
      </c>
      <c r="S79" s="44">
        <v>908439948</v>
      </c>
      <c r="T79" s="30" t="s">
        <v>73</v>
      </c>
      <c r="U79" s="30"/>
    </row>
    <row r="80" spans="1:21" ht="95.25" thickBot="1" x14ac:dyDescent="0.3">
      <c r="A80" s="30"/>
      <c r="B80" s="30"/>
      <c r="C80" s="30"/>
      <c r="D80" s="30"/>
      <c r="E80" s="32" t="s">
        <v>152</v>
      </c>
      <c r="F80" s="32" t="s">
        <v>153</v>
      </c>
      <c r="G80" s="30"/>
      <c r="H80" s="30"/>
      <c r="I80" s="30"/>
      <c r="J80" s="30"/>
      <c r="K80" s="30"/>
      <c r="L80" s="30">
        <v>12</v>
      </c>
      <c r="M80" s="43">
        <v>22963316</v>
      </c>
      <c r="N80" s="30">
        <v>12</v>
      </c>
      <c r="O80" s="43">
        <v>22963316</v>
      </c>
      <c r="P80" s="30">
        <v>12</v>
      </c>
      <c r="Q80" s="43">
        <v>22963316</v>
      </c>
      <c r="R80" s="30">
        <v>36</v>
      </c>
      <c r="S80" s="44">
        <v>68889948</v>
      </c>
      <c r="T80" s="30" t="s">
        <v>73</v>
      </c>
      <c r="U80" s="30"/>
    </row>
    <row r="81" spans="1:21" ht="95.25" thickBot="1" x14ac:dyDescent="0.3">
      <c r="A81" s="30"/>
      <c r="B81" s="30"/>
      <c r="C81" s="30"/>
      <c r="D81" s="31"/>
      <c r="E81" s="32" t="s">
        <v>154</v>
      </c>
      <c r="F81" s="32" t="s">
        <v>155</v>
      </c>
      <c r="G81" s="30"/>
      <c r="H81" s="30"/>
      <c r="I81" s="30"/>
      <c r="J81" s="30"/>
      <c r="K81" s="30"/>
      <c r="L81" s="30">
        <v>12</v>
      </c>
      <c r="M81" s="43">
        <v>9970000</v>
      </c>
      <c r="N81" s="30">
        <v>12</v>
      </c>
      <c r="O81" s="43">
        <v>9970000</v>
      </c>
      <c r="P81" s="30">
        <v>12</v>
      </c>
      <c r="Q81" s="43">
        <v>9970000</v>
      </c>
      <c r="R81" s="30">
        <v>36</v>
      </c>
      <c r="S81" s="44">
        <v>29910000</v>
      </c>
      <c r="T81" s="30" t="s">
        <v>73</v>
      </c>
      <c r="U81" s="30"/>
    </row>
    <row r="82" spans="1:21" ht="63.75" thickBot="1" x14ac:dyDescent="0.3">
      <c r="A82" s="30"/>
      <c r="B82" s="30"/>
      <c r="C82" s="30"/>
      <c r="D82" s="30"/>
      <c r="E82" s="32" t="s">
        <v>22</v>
      </c>
      <c r="F82" s="32" t="s">
        <v>156</v>
      </c>
      <c r="G82" s="30"/>
      <c r="H82" s="30"/>
      <c r="I82" s="30"/>
      <c r="J82" s="30"/>
      <c r="K82" s="30"/>
      <c r="L82" s="30">
        <v>12</v>
      </c>
      <c r="M82" s="43">
        <v>269880000</v>
      </c>
      <c r="N82" s="30">
        <v>12</v>
      </c>
      <c r="O82" s="43">
        <v>269880000</v>
      </c>
      <c r="P82" s="30">
        <v>12</v>
      </c>
      <c r="Q82" s="43">
        <v>269880000</v>
      </c>
      <c r="R82" s="30">
        <v>36</v>
      </c>
      <c r="S82" s="44">
        <v>809640000</v>
      </c>
      <c r="T82" s="30" t="s">
        <v>73</v>
      </c>
      <c r="U82" s="30"/>
    </row>
    <row r="83" spans="1:21" ht="111" thickBot="1" x14ac:dyDescent="0.3">
      <c r="A83" s="20" t="s">
        <v>67</v>
      </c>
      <c r="B83" s="19"/>
      <c r="C83" s="19"/>
      <c r="D83" s="20" t="s">
        <v>157</v>
      </c>
      <c r="E83" s="20" t="s">
        <v>158</v>
      </c>
      <c r="F83" s="20" t="s">
        <v>159</v>
      </c>
      <c r="G83" s="20">
        <v>12</v>
      </c>
      <c r="H83" s="20">
        <v>12</v>
      </c>
      <c r="I83" s="24">
        <v>48000000</v>
      </c>
      <c r="J83" s="20">
        <v>12</v>
      </c>
      <c r="K83" s="24">
        <v>55000000</v>
      </c>
      <c r="L83" s="20"/>
      <c r="M83" s="20"/>
      <c r="N83" s="20"/>
      <c r="O83" s="20"/>
      <c r="P83" s="20"/>
      <c r="Q83" s="20"/>
      <c r="R83" s="20"/>
      <c r="S83" s="20"/>
      <c r="T83" s="20" t="s">
        <v>73</v>
      </c>
      <c r="U83" s="19"/>
    </row>
    <row r="84" spans="1:21" s="3" customFormat="1" ht="111" thickBot="1" x14ac:dyDescent="0.3">
      <c r="A84" s="31" t="s">
        <v>160</v>
      </c>
      <c r="B84" s="31"/>
      <c r="C84" s="31"/>
      <c r="D84" s="31"/>
      <c r="E84" s="37" t="s">
        <v>161</v>
      </c>
      <c r="F84" s="37" t="s">
        <v>162</v>
      </c>
      <c r="G84" s="31"/>
      <c r="H84" s="31"/>
      <c r="I84" s="31"/>
      <c r="J84" s="31"/>
      <c r="K84" s="31"/>
      <c r="L84" s="31">
        <v>12</v>
      </c>
      <c r="M84" s="39">
        <v>98000000</v>
      </c>
      <c r="N84" s="31">
        <v>12</v>
      </c>
      <c r="O84" s="39">
        <v>108000000</v>
      </c>
      <c r="P84" s="31">
        <v>12</v>
      </c>
      <c r="Q84" s="39">
        <v>108000000</v>
      </c>
      <c r="R84" s="31">
        <v>36</v>
      </c>
      <c r="S84" s="39">
        <v>314000000</v>
      </c>
      <c r="T84" s="31" t="s">
        <v>73</v>
      </c>
      <c r="U84" s="31"/>
    </row>
    <row r="85" spans="1:21" ht="95.25" thickBot="1" x14ac:dyDescent="0.3">
      <c r="A85" s="20" t="s">
        <v>67</v>
      </c>
      <c r="B85" s="19"/>
      <c r="C85" s="19"/>
      <c r="D85" s="22" t="s">
        <v>163</v>
      </c>
      <c r="E85" s="22" t="s">
        <v>164</v>
      </c>
      <c r="F85" s="20" t="s">
        <v>165</v>
      </c>
      <c r="G85" s="20">
        <v>100</v>
      </c>
      <c r="H85" s="20">
        <v>100</v>
      </c>
      <c r="I85" s="24">
        <v>618911000</v>
      </c>
      <c r="J85" s="20">
        <v>100</v>
      </c>
      <c r="K85" s="24">
        <v>582500000</v>
      </c>
      <c r="L85" s="20"/>
      <c r="M85" s="20"/>
      <c r="N85" s="20"/>
      <c r="O85" s="20"/>
      <c r="P85" s="20"/>
      <c r="Q85" s="20"/>
      <c r="R85" s="20"/>
      <c r="S85" s="20"/>
      <c r="T85" s="20" t="s">
        <v>73</v>
      </c>
      <c r="U85" s="19"/>
    </row>
    <row r="86" spans="1:21" ht="106.5" customHeight="1" thickBot="1" x14ac:dyDescent="0.3">
      <c r="A86" s="20"/>
      <c r="B86" s="19"/>
      <c r="C86" s="19"/>
      <c r="D86" s="20" t="s">
        <v>166</v>
      </c>
      <c r="E86" s="20" t="s">
        <v>167</v>
      </c>
      <c r="F86" s="20" t="s">
        <v>168</v>
      </c>
      <c r="G86" s="20">
        <v>12</v>
      </c>
      <c r="H86" s="20">
        <v>12</v>
      </c>
      <c r="I86" s="24">
        <v>32500000</v>
      </c>
      <c r="J86" s="20">
        <v>12</v>
      </c>
      <c r="K86" s="24">
        <v>42500000</v>
      </c>
      <c r="L86" s="20"/>
      <c r="M86" s="20"/>
      <c r="N86" s="20"/>
      <c r="O86" s="20"/>
      <c r="P86" s="20"/>
      <c r="Q86" s="20"/>
      <c r="R86" s="20"/>
      <c r="S86" s="20"/>
      <c r="T86" s="20" t="s">
        <v>73</v>
      </c>
      <c r="U86" s="19"/>
    </row>
    <row r="87" spans="1:21" ht="63.75" thickBot="1" x14ac:dyDescent="0.3">
      <c r="A87" s="20"/>
      <c r="B87" s="19"/>
      <c r="C87" s="19"/>
      <c r="D87" s="20" t="s">
        <v>169</v>
      </c>
      <c r="E87" s="20" t="s">
        <v>170</v>
      </c>
      <c r="F87" s="20" t="s">
        <v>171</v>
      </c>
      <c r="G87" s="20">
        <v>27</v>
      </c>
      <c r="H87" s="20">
        <v>27</v>
      </c>
      <c r="I87" s="24">
        <v>143500000</v>
      </c>
      <c r="J87" s="20">
        <v>14</v>
      </c>
      <c r="K87" s="24">
        <v>110000000</v>
      </c>
      <c r="L87" s="20"/>
      <c r="M87" s="20"/>
      <c r="N87" s="20"/>
      <c r="O87" s="20"/>
      <c r="P87" s="20"/>
      <c r="Q87" s="20"/>
      <c r="R87" s="20"/>
      <c r="S87" s="20"/>
      <c r="T87" s="20" t="s">
        <v>73</v>
      </c>
      <c r="U87" s="19"/>
    </row>
    <row r="88" spans="1:21" ht="79.5" thickBot="1" x14ac:dyDescent="0.3">
      <c r="A88" s="20"/>
      <c r="B88" s="19"/>
      <c r="C88" s="19"/>
      <c r="D88" s="20" t="s">
        <v>172</v>
      </c>
      <c r="E88" s="20" t="s">
        <v>173</v>
      </c>
      <c r="F88" s="20" t="s">
        <v>174</v>
      </c>
      <c r="G88" s="20">
        <v>4</v>
      </c>
      <c r="H88" s="20">
        <v>5</v>
      </c>
      <c r="I88" s="24">
        <v>442911000</v>
      </c>
      <c r="J88" s="20">
        <v>5</v>
      </c>
      <c r="K88" s="24">
        <v>430000000</v>
      </c>
      <c r="L88" s="20"/>
      <c r="M88" s="20"/>
      <c r="N88" s="20"/>
      <c r="O88" s="20"/>
      <c r="P88" s="20"/>
      <c r="Q88" s="20"/>
      <c r="R88" s="20"/>
      <c r="S88" s="20"/>
      <c r="T88" s="20" t="s">
        <v>73</v>
      </c>
      <c r="U88" s="19"/>
    </row>
    <row r="89" spans="1:21" ht="282" thickBot="1" x14ac:dyDescent="0.3">
      <c r="A89" s="30" t="s">
        <v>160</v>
      </c>
      <c r="B89" s="30"/>
      <c r="C89" s="30"/>
      <c r="D89" s="31"/>
      <c r="E89" s="31" t="s">
        <v>24</v>
      </c>
      <c r="F89" s="45" t="s">
        <v>175</v>
      </c>
      <c r="G89" s="31"/>
      <c r="H89" s="31"/>
      <c r="I89" s="31"/>
      <c r="J89" s="31"/>
      <c r="K89" s="31"/>
      <c r="L89" s="31">
        <v>12</v>
      </c>
      <c r="M89" s="44">
        <f>M90+M91+M92</f>
        <v>176486700</v>
      </c>
      <c r="N89" s="31">
        <v>12</v>
      </c>
      <c r="O89" s="44">
        <f>O90+O91+O92</f>
        <v>176486700</v>
      </c>
      <c r="P89" s="31">
        <v>12</v>
      </c>
      <c r="Q89" s="44">
        <f>Q90+Q91+Q92</f>
        <v>176486700</v>
      </c>
      <c r="R89" s="31">
        <v>36</v>
      </c>
      <c r="S89" s="44">
        <f>M89+O89+Q89</f>
        <v>529460100</v>
      </c>
      <c r="T89" s="30" t="s">
        <v>73</v>
      </c>
      <c r="U89" s="31"/>
    </row>
    <row r="90" spans="1:21" ht="189.75" thickBot="1" x14ac:dyDescent="0.3">
      <c r="A90" s="30"/>
      <c r="B90" s="30"/>
      <c r="C90" s="30"/>
      <c r="D90" s="31"/>
      <c r="E90" s="32" t="s">
        <v>176</v>
      </c>
      <c r="F90" s="32" t="s">
        <v>177</v>
      </c>
      <c r="G90" s="30"/>
      <c r="H90" s="30"/>
      <c r="I90" s="30"/>
      <c r="J90" s="30"/>
      <c r="K90" s="30"/>
      <c r="L90" s="30">
        <v>12</v>
      </c>
      <c r="M90" s="43">
        <v>59361500</v>
      </c>
      <c r="N90" s="30">
        <v>12</v>
      </c>
      <c r="O90" s="43">
        <v>59361500</v>
      </c>
      <c r="P90" s="30">
        <v>12</v>
      </c>
      <c r="Q90" s="43">
        <v>59361500</v>
      </c>
      <c r="R90" s="30">
        <v>36</v>
      </c>
      <c r="S90" s="44">
        <v>178084500</v>
      </c>
      <c r="T90" s="30" t="s">
        <v>73</v>
      </c>
      <c r="U90" s="30"/>
    </row>
    <row r="91" spans="1:21" ht="126.75" thickBot="1" x14ac:dyDescent="0.3">
      <c r="A91" s="30"/>
      <c r="B91" s="30"/>
      <c r="C91" s="30"/>
      <c r="D91" s="31"/>
      <c r="E91" s="32" t="s">
        <v>178</v>
      </c>
      <c r="F91" s="32" t="s">
        <v>179</v>
      </c>
      <c r="G91" s="30"/>
      <c r="H91" s="30"/>
      <c r="I91" s="30"/>
      <c r="J91" s="30"/>
      <c r="K91" s="30"/>
      <c r="L91" s="30">
        <v>4</v>
      </c>
      <c r="M91" s="43">
        <v>17073200</v>
      </c>
      <c r="N91" s="30">
        <v>4</v>
      </c>
      <c r="O91" s="43">
        <v>17073200</v>
      </c>
      <c r="P91" s="30">
        <v>4</v>
      </c>
      <c r="Q91" s="43">
        <v>17073200</v>
      </c>
      <c r="R91" s="30">
        <v>12</v>
      </c>
      <c r="S91" s="44">
        <v>51219600</v>
      </c>
      <c r="T91" s="30" t="s">
        <v>73</v>
      </c>
      <c r="U91" s="30"/>
    </row>
    <row r="92" spans="1:21" ht="107.25" customHeight="1" thickBot="1" x14ac:dyDescent="0.3">
      <c r="A92" s="30"/>
      <c r="B92" s="30"/>
      <c r="C92" s="30"/>
      <c r="D92" s="31"/>
      <c r="E92" s="32" t="s">
        <v>180</v>
      </c>
      <c r="F92" s="32" t="s">
        <v>181</v>
      </c>
      <c r="G92" s="30"/>
      <c r="H92" s="30"/>
      <c r="I92" s="30"/>
      <c r="J92" s="30"/>
      <c r="K92" s="30"/>
      <c r="L92" s="30">
        <v>1</v>
      </c>
      <c r="M92" s="43">
        <v>100052000</v>
      </c>
      <c r="N92" s="30">
        <v>1</v>
      </c>
      <c r="O92" s="43">
        <v>100052000</v>
      </c>
      <c r="P92" s="30">
        <v>1</v>
      </c>
      <c r="Q92" s="43">
        <v>100052000</v>
      </c>
      <c r="R92" s="30">
        <v>3</v>
      </c>
      <c r="S92" s="44">
        <v>300156000</v>
      </c>
      <c r="T92" s="30"/>
      <c r="U92" s="30"/>
    </row>
    <row r="93" spans="1:21" ht="109.5" customHeight="1" x14ac:dyDescent="0.25">
      <c r="A93" s="91"/>
      <c r="B93" s="91"/>
      <c r="C93" s="91"/>
      <c r="D93" s="116"/>
      <c r="E93" s="123" t="s">
        <v>182</v>
      </c>
      <c r="F93" s="123" t="s">
        <v>183</v>
      </c>
      <c r="G93" s="116"/>
      <c r="H93" s="116"/>
      <c r="I93" s="116"/>
      <c r="J93" s="116"/>
      <c r="K93" s="116"/>
      <c r="L93" s="116">
        <v>3</v>
      </c>
      <c r="M93" s="126">
        <v>116986700</v>
      </c>
      <c r="N93" s="116">
        <v>3</v>
      </c>
      <c r="O93" s="47">
        <f>O105</f>
        <v>156986700</v>
      </c>
      <c r="P93" s="116">
        <v>3</v>
      </c>
      <c r="Q93" s="47">
        <f>Q106</f>
        <v>156986700</v>
      </c>
      <c r="R93" s="116">
        <v>9</v>
      </c>
      <c r="S93" s="119">
        <f>M93+O93+Q93</f>
        <v>430960100</v>
      </c>
      <c r="T93" s="91" t="s">
        <v>73</v>
      </c>
      <c r="U93" s="116"/>
    </row>
    <row r="94" spans="1:21" ht="15" customHeight="1" thickBot="1" x14ac:dyDescent="0.3">
      <c r="A94" s="114"/>
      <c r="B94" s="114"/>
      <c r="C94" s="114"/>
      <c r="D94" s="117"/>
      <c r="E94" s="124"/>
      <c r="F94" s="124"/>
      <c r="G94" s="117"/>
      <c r="H94" s="117"/>
      <c r="I94" s="117"/>
      <c r="J94" s="117"/>
      <c r="K94" s="117"/>
      <c r="L94" s="117"/>
      <c r="M94" s="127"/>
      <c r="N94" s="117"/>
      <c r="O94" s="25"/>
      <c r="P94" s="117"/>
      <c r="Q94" s="25"/>
      <c r="R94" s="117"/>
      <c r="S94" s="121"/>
      <c r="T94" s="114"/>
      <c r="U94" s="117"/>
    </row>
    <row r="95" spans="1:21" ht="16.5" hidden="1" thickBot="1" x14ac:dyDescent="0.3">
      <c r="A95" s="114"/>
      <c r="B95" s="114"/>
      <c r="C95" s="114"/>
      <c r="D95" s="117"/>
      <c r="E95" s="124"/>
      <c r="F95" s="124"/>
      <c r="G95" s="117"/>
      <c r="H95" s="117"/>
      <c r="I95" s="117"/>
      <c r="J95" s="117"/>
      <c r="K95" s="117"/>
      <c r="L95" s="117"/>
      <c r="M95" s="127"/>
      <c r="N95" s="117"/>
      <c r="O95" s="25"/>
      <c r="P95" s="117"/>
      <c r="Q95" s="25"/>
      <c r="R95" s="117"/>
      <c r="S95" s="121"/>
      <c r="T95" s="114"/>
      <c r="U95" s="117"/>
    </row>
    <row r="96" spans="1:21" ht="8.25" hidden="1" customHeight="1" thickBot="1" x14ac:dyDescent="0.3">
      <c r="A96" s="114"/>
      <c r="B96" s="114"/>
      <c r="C96" s="114"/>
      <c r="D96" s="117"/>
      <c r="E96" s="124"/>
      <c r="F96" s="124"/>
      <c r="G96" s="117"/>
      <c r="H96" s="117"/>
      <c r="I96" s="117"/>
      <c r="J96" s="117"/>
      <c r="K96" s="117"/>
      <c r="L96" s="117"/>
      <c r="M96" s="127"/>
      <c r="N96" s="117"/>
      <c r="O96" s="25"/>
      <c r="P96" s="117"/>
      <c r="Q96" s="25"/>
      <c r="R96" s="117"/>
      <c r="S96" s="121"/>
      <c r="T96" s="114"/>
      <c r="U96" s="117"/>
    </row>
    <row r="97" spans="1:21" ht="16.5" hidden="1" thickBot="1" x14ac:dyDescent="0.3">
      <c r="A97" s="114"/>
      <c r="B97" s="114"/>
      <c r="C97" s="114"/>
      <c r="D97" s="117"/>
      <c r="E97" s="124"/>
      <c r="F97" s="124"/>
      <c r="G97" s="117"/>
      <c r="H97" s="117"/>
      <c r="I97" s="117"/>
      <c r="J97" s="117"/>
      <c r="K97" s="117"/>
      <c r="L97" s="117"/>
      <c r="M97" s="127"/>
      <c r="N97" s="117"/>
      <c r="O97" s="25"/>
      <c r="P97" s="117"/>
      <c r="Q97" s="25"/>
      <c r="R97" s="117"/>
      <c r="S97" s="121"/>
      <c r="T97" s="114"/>
      <c r="U97" s="117"/>
    </row>
    <row r="98" spans="1:21" ht="16.5" hidden="1" thickBot="1" x14ac:dyDescent="0.3">
      <c r="A98" s="114"/>
      <c r="B98" s="114"/>
      <c r="C98" s="114"/>
      <c r="D98" s="117"/>
      <c r="E98" s="124"/>
      <c r="F98" s="124"/>
      <c r="G98" s="117"/>
      <c r="H98" s="117"/>
      <c r="I98" s="117"/>
      <c r="J98" s="117"/>
      <c r="K98" s="117"/>
      <c r="L98" s="117"/>
      <c r="M98" s="127"/>
      <c r="N98" s="117"/>
      <c r="O98" s="25"/>
      <c r="P98" s="117"/>
      <c r="Q98" s="25"/>
      <c r="R98" s="117"/>
      <c r="S98" s="121"/>
      <c r="T98" s="114"/>
      <c r="U98" s="117"/>
    </row>
    <row r="99" spans="1:21" ht="16.5" hidden="1" thickBot="1" x14ac:dyDescent="0.3">
      <c r="A99" s="92"/>
      <c r="B99" s="92"/>
      <c r="C99" s="92"/>
      <c r="D99" s="118"/>
      <c r="E99" s="125"/>
      <c r="F99" s="125"/>
      <c r="G99" s="118"/>
      <c r="H99" s="118"/>
      <c r="I99" s="118"/>
      <c r="J99" s="118"/>
      <c r="K99" s="118"/>
      <c r="L99" s="118"/>
      <c r="M99" s="128"/>
      <c r="N99" s="118"/>
      <c r="O99" s="46">
        <v>156986700</v>
      </c>
      <c r="P99" s="118"/>
      <c r="Q99" s="46">
        <v>156986700</v>
      </c>
      <c r="R99" s="118"/>
      <c r="S99" s="122"/>
      <c r="T99" s="92"/>
      <c r="U99" s="118"/>
    </row>
    <row r="100" spans="1:21" ht="62.25" customHeight="1" x14ac:dyDescent="0.25">
      <c r="A100" s="91"/>
      <c r="B100" s="91"/>
      <c r="C100" s="91"/>
      <c r="D100" s="116"/>
      <c r="E100" s="109" t="s">
        <v>184</v>
      </c>
      <c r="F100" s="109" t="s">
        <v>183</v>
      </c>
      <c r="G100" s="91"/>
      <c r="H100" s="91"/>
      <c r="I100" s="91"/>
      <c r="J100" s="91"/>
      <c r="K100" s="91"/>
      <c r="L100" s="91">
        <v>3</v>
      </c>
      <c r="M100" s="102">
        <v>116986700</v>
      </c>
      <c r="N100" s="91">
        <v>3</v>
      </c>
      <c r="O100" s="26"/>
      <c r="P100" s="91">
        <v>3</v>
      </c>
      <c r="Q100" s="26"/>
      <c r="R100" s="91">
        <v>9</v>
      </c>
      <c r="S100" s="119">
        <v>430960100</v>
      </c>
      <c r="T100" s="91" t="s">
        <v>73</v>
      </c>
      <c r="U100" s="91"/>
    </row>
    <row r="101" spans="1:21" ht="15.75" x14ac:dyDescent="0.25">
      <c r="A101" s="114"/>
      <c r="B101" s="114"/>
      <c r="C101" s="114"/>
      <c r="D101" s="117"/>
      <c r="E101" s="115"/>
      <c r="F101" s="115"/>
      <c r="G101" s="114"/>
      <c r="H101" s="114"/>
      <c r="I101" s="114"/>
      <c r="J101" s="114"/>
      <c r="K101" s="114"/>
      <c r="L101" s="114"/>
      <c r="M101" s="120"/>
      <c r="N101" s="114"/>
      <c r="O101" s="27"/>
      <c r="P101" s="114"/>
      <c r="Q101" s="27"/>
      <c r="R101" s="114"/>
      <c r="S101" s="121"/>
      <c r="T101" s="114"/>
      <c r="U101" s="114"/>
    </row>
    <row r="102" spans="1:21" ht="15.75" x14ac:dyDescent="0.25">
      <c r="A102" s="114"/>
      <c r="B102" s="114"/>
      <c r="C102" s="114"/>
      <c r="D102" s="117"/>
      <c r="E102" s="115"/>
      <c r="F102" s="115"/>
      <c r="G102" s="114"/>
      <c r="H102" s="114"/>
      <c r="I102" s="114"/>
      <c r="J102" s="114"/>
      <c r="K102" s="114"/>
      <c r="L102" s="114"/>
      <c r="M102" s="120"/>
      <c r="N102" s="114"/>
      <c r="O102" s="27"/>
      <c r="P102" s="114"/>
      <c r="Q102" s="27"/>
      <c r="R102" s="114"/>
      <c r="S102" s="121"/>
      <c r="T102" s="114"/>
      <c r="U102" s="114"/>
    </row>
    <row r="103" spans="1:21" ht="15.75" x14ac:dyDescent="0.25">
      <c r="A103" s="114"/>
      <c r="B103" s="114"/>
      <c r="C103" s="114"/>
      <c r="D103" s="117"/>
      <c r="E103" s="115"/>
      <c r="F103" s="115"/>
      <c r="G103" s="114"/>
      <c r="H103" s="114"/>
      <c r="I103" s="114"/>
      <c r="J103" s="114"/>
      <c r="K103" s="114"/>
      <c r="L103" s="114"/>
      <c r="M103" s="120"/>
      <c r="N103" s="114"/>
      <c r="O103" s="27"/>
      <c r="P103" s="114"/>
      <c r="Q103" s="27"/>
      <c r="R103" s="114"/>
      <c r="S103" s="121"/>
      <c r="T103" s="114"/>
      <c r="U103" s="114"/>
    </row>
    <row r="104" spans="1:21" ht="15.75" x14ac:dyDescent="0.25">
      <c r="A104" s="114"/>
      <c r="B104" s="114"/>
      <c r="C104" s="114"/>
      <c r="D104" s="117"/>
      <c r="E104" s="115"/>
      <c r="F104" s="115"/>
      <c r="G104" s="114"/>
      <c r="H104" s="114"/>
      <c r="I104" s="114"/>
      <c r="J104" s="114"/>
      <c r="K104" s="114"/>
      <c r="L104" s="114"/>
      <c r="M104" s="120"/>
      <c r="N104" s="114"/>
      <c r="O104" s="27"/>
      <c r="P104" s="114"/>
      <c r="Q104" s="27"/>
      <c r="R104" s="114"/>
      <c r="S104" s="121"/>
      <c r="T104" s="114"/>
      <c r="U104" s="114"/>
    </row>
    <row r="105" spans="1:21" ht="15.75" x14ac:dyDescent="0.25">
      <c r="A105" s="114"/>
      <c r="B105" s="114"/>
      <c r="C105" s="114"/>
      <c r="D105" s="117"/>
      <c r="E105" s="115"/>
      <c r="F105" s="115"/>
      <c r="G105" s="114"/>
      <c r="H105" s="114"/>
      <c r="I105" s="114"/>
      <c r="J105" s="114"/>
      <c r="K105" s="114"/>
      <c r="L105" s="114"/>
      <c r="M105" s="120"/>
      <c r="N105" s="114"/>
      <c r="O105" s="48">
        <v>156986700</v>
      </c>
      <c r="P105" s="114"/>
      <c r="Q105" s="27"/>
      <c r="R105" s="114"/>
      <c r="S105" s="121"/>
      <c r="T105" s="114"/>
      <c r="U105" s="114"/>
    </row>
    <row r="106" spans="1:21" ht="16.5" thickBot="1" x14ac:dyDescent="0.3">
      <c r="A106" s="92"/>
      <c r="B106" s="92"/>
      <c r="C106" s="92"/>
      <c r="D106" s="118"/>
      <c r="E106" s="110"/>
      <c r="F106" s="110"/>
      <c r="G106" s="92"/>
      <c r="H106" s="92"/>
      <c r="I106" s="92"/>
      <c r="J106" s="92"/>
      <c r="K106" s="92"/>
      <c r="L106" s="92"/>
      <c r="M106" s="103"/>
      <c r="N106" s="92"/>
      <c r="O106" s="42"/>
      <c r="P106" s="92"/>
      <c r="Q106" s="49">
        <v>156986700</v>
      </c>
      <c r="R106" s="92"/>
      <c r="S106" s="122"/>
      <c r="T106" s="92"/>
      <c r="U106" s="92"/>
    </row>
    <row r="107" spans="1:21" ht="120" customHeight="1" thickBot="1" x14ac:dyDescent="0.3">
      <c r="A107" s="20" t="s">
        <v>67</v>
      </c>
      <c r="B107" s="19"/>
      <c r="C107" s="19"/>
      <c r="D107" s="22" t="s">
        <v>185</v>
      </c>
      <c r="E107" s="22" t="s">
        <v>186</v>
      </c>
      <c r="F107" s="20" t="s">
        <v>187</v>
      </c>
      <c r="G107" s="20">
        <v>100</v>
      </c>
      <c r="H107" s="20">
        <v>100</v>
      </c>
      <c r="I107" s="24">
        <v>5000000</v>
      </c>
      <c r="J107" s="20">
        <v>100</v>
      </c>
      <c r="K107" s="24">
        <v>7500000</v>
      </c>
      <c r="L107" s="20"/>
      <c r="M107" s="20"/>
      <c r="N107" s="20"/>
      <c r="O107" s="20"/>
      <c r="P107" s="20"/>
      <c r="Q107" s="20"/>
      <c r="R107" s="20"/>
      <c r="S107" s="20"/>
      <c r="T107" s="20" t="s">
        <v>73</v>
      </c>
      <c r="U107" s="19"/>
    </row>
    <row r="108" spans="1:21" ht="174.75" customHeight="1" thickBot="1" x14ac:dyDescent="0.3">
      <c r="A108" s="20"/>
      <c r="B108" s="19"/>
      <c r="C108" s="19"/>
      <c r="D108" s="20" t="s">
        <v>188</v>
      </c>
      <c r="E108" s="20" t="s">
        <v>189</v>
      </c>
      <c r="F108" s="20" t="s">
        <v>190</v>
      </c>
      <c r="G108" s="20">
        <v>7</v>
      </c>
      <c r="H108" s="20">
        <v>10</v>
      </c>
      <c r="I108" s="24">
        <v>5000000</v>
      </c>
      <c r="J108" s="20">
        <v>10</v>
      </c>
      <c r="K108" s="24">
        <v>7500000</v>
      </c>
      <c r="L108" s="20"/>
      <c r="M108" s="20"/>
      <c r="N108" s="20"/>
      <c r="O108" s="20"/>
      <c r="P108" s="20"/>
      <c r="Q108" s="20"/>
      <c r="R108" s="20"/>
      <c r="S108" s="20"/>
      <c r="T108" s="20" t="s">
        <v>73</v>
      </c>
      <c r="U108" s="19"/>
    </row>
    <row r="109" spans="1:21" ht="45" customHeight="1" x14ac:dyDescent="0.25">
      <c r="A109" s="91" t="s">
        <v>77</v>
      </c>
      <c r="B109" s="91"/>
      <c r="C109" s="91"/>
      <c r="D109" s="91"/>
      <c r="E109" s="123" t="s">
        <v>80</v>
      </c>
      <c r="F109" s="50" t="s">
        <v>81</v>
      </c>
      <c r="G109" s="116"/>
      <c r="H109" s="116"/>
      <c r="I109" s="116"/>
      <c r="J109" s="116"/>
      <c r="K109" s="116"/>
      <c r="L109" s="116"/>
      <c r="M109" s="119">
        <f>M112+M118</f>
        <v>2997431210</v>
      </c>
      <c r="N109" s="116"/>
      <c r="O109" s="119">
        <f>O112+O118</f>
        <v>3186431210</v>
      </c>
      <c r="P109" s="116"/>
      <c r="Q109" s="119">
        <f>Q112+Q118</f>
        <v>3312431210</v>
      </c>
      <c r="R109" s="116"/>
      <c r="S109" s="119">
        <f>M109+O109+Q109</f>
        <v>9496293630</v>
      </c>
      <c r="T109" s="91" t="s">
        <v>73</v>
      </c>
      <c r="U109" s="116"/>
    </row>
    <row r="110" spans="1:21" ht="78.75" customHeight="1" x14ac:dyDescent="0.25">
      <c r="A110" s="114"/>
      <c r="B110" s="114"/>
      <c r="C110" s="114"/>
      <c r="D110" s="114"/>
      <c r="E110" s="124"/>
      <c r="F110" s="51" t="s">
        <v>82</v>
      </c>
      <c r="G110" s="117"/>
      <c r="H110" s="117"/>
      <c r="I110" s="117"/>
      <c r="J110" s="117"/>
      <c r="K110" s="117"/>
      <c r="L110" s="117"/>
      <c r="M110" s="117"/>
      <c r="N110" s="117"/>
      <c r="O110" s="117"/>
      <c r="P110" s="117"/>
      <c r="Q110" s="117"/>
      <c r="R110" s="117"/>
      <c r="S110" s="117"/>
      <c r="T110" s="114"/>
      <c r="U110" s="117"/>
    </row>
    <row r="111" spans="1:21" ht="101.25" customHeight="1" thickBot="1" x14ac:dyDescent="0.3">
      <c r="A111" s="92"/>
      <c r="B111" s="92"/>
      <c r="C111" s="92"/>
      <c r="D111" s="92"/>
      <c r="E111" s="125"/>
      <c r="F111" s="52" t="s">
        <v>83</v>
      </c>
      <c r="G111" s="118"/>
      <c r="H111" s="118"/>
      <c r="I111" s="118"/>
      <c r="J111" s="118"/>
      <c r="K111" s="118"/>
      <c r="L111" s="118"/>
      <c r="M111" s="118"/>
      <c r="N111" s="118"/>
      <c r="O111" s="118"/>
      <c r="P111" s="118"/>
      <c r="Q111" s="118"/>
      <c r="R111" s="118"/>
      <c r="S111" s="118"/>
      <c r="T111" s="92"/>
      <c r="U111" s="118"/>
    </row>
    <row r="112" spans="1:21" ht="153" customHeight="1" thickBot="1" x14ac:dyDescent="0.3">
      <c r="A112" s="30"/>
      <c r="B112" s="30"/>
      <c r="C112" s="30"/>
      <c r="D112" s="30"/>
      <c r="E112" s="37" t="s">
        <v>191</v>
      </c>
      <c r="F112" s="45" t="s">
        <v>192</v>
      </c>
      <c r="G112" s="31"/>
      <c r="H112" s="31"/>
      <c r="I112" s="31"/>
      <c r="J112" s="31"/>
      <c r="K112" s="31"/>
      <c r="L112" s="31">
        <v>18</v>
      </c>
      <c r="M112" s="39">
        <v>3456000</v>
      </c>
      <c r="N112" s="31">
        <v>18</v>
      </c>
      <c r="O112" s="39">
        <v>3456000</v>
      </c>
      <c r="P112" s="31">
        <v>18</v>
      </c>
      <c r="Q112" s="39">
        <v>3456000</v>
      </c>
      <c r="R112" s="31">
        <v>54</v>
      </c>
      <c r="S112" s="39">
        <v>10368000</v>
      </c>
      <c r="T112" s="30" t="s">
        <v>73</v>
      </c>
      <c r="U112" s="31"/>
    </row>
    <row r="113" spans="1:21" ht="122.25" customHeight="1" thickBot="1" x14ac:dyDescent="0.3">
      <c r="A113" s="30"/>
      <c r="B113" s="30"/>
      <c r="C113" s="30"/>
      <c r="D113" s="30"/>
      <c r="E113" s="30" t="s">
        <v>6</v>
      </c>
      <c r="F113" s="53" t="s">
        <v>193</v>
      </c>
      <c r="G113" s="30"/>
      <c r="H113" s="30"/>
      <c r="I113" s="30"/>
      <c r="J113" s="30"/>
      <c r="K113" s="30"/>
      <c r="L113" s="30">
        <v>4</v>
      </c>
      <c r="M113" s="36">
        <v>1152000</v>
      </c>
      <c r="N113" s="30">
        <v>4</v>
      </c>
      <c r="O113" s="36">
        <v>1152000</v>
      </c>
      <c r="P113" s="30">
        <v>4</v>
      </c>
      <c r="Q113" s="36">
        <v>1152000</v>
      </c>
      <c r="R113" s="30">
        <v>12</v>
      </c>
      <c r="S113" s="43">
        <v>3456000</v>
      </c>
      <c r="T113" s="30"/>
      <c r="U113" s="30"/>
    </row>
    <row r="114" spans="1:21" ht="80.25" customHeight="1" x14ac:dyDescent="0.25">
      <c r="A114" s="91"/>
      <c r="B114" s="91"/>
      <c r="C114" s="91"/>
      <c r="D114" s="106"/>
      <c r="E114" s="109" t="s">
        <v>85</v>
      </c>
      <c r="F114" s="109" t="s">
        <v>194</v>
      </c>
      <c r="G114" s="91"/>
      <c r="H114" s="91"/>
      <c r="I114" s="91"/>
      <c r="J114" s="91"/>
      <c r="K114" s="91"/>
      <c r="L114" s="91">
        <v>14</v>
      </c>
      <c r="M114" s="111">
        <v>2304000</v>
      </c>
      <c r="N114" s="91">
        <v>14</v>
      </c>
      <c r="O114" s="111">
        <v>2304000</v>
      </c>
      <c r="P114" s="91">
        <v>14</v>
      </c>
      <c r="Q114" s="111">
        <v>2304000</v>
      </c>
      <c r="R114" s="91">
        <v>42</v>
      </c>
      <c r="S114" s="102">
        <v>6912000</v>
      </c>
      <c r="T114" s="91" t="s">
        <v>73</v>
      </c>
      <c r="U114" s="106"/>
    </row>
    <row r="115" spans="1:21" x14ac:dyDescent="0.25">
      <c r="A115" s="114"/>
      <c r="B115" s="114"/>
      <c r="C115" s="114"/>
      <c r="D115" s="107"/>
      <c r="E115" s="115"/>
      <c r="F115" s="115"/>
      <c r="G115" s="114"/>
      <c r="H115" s="114"/>
      <c r="I115" s="114"/>
      <c r="J115" s="114"/>
      <c r="K115" s="114"/>
      <c r="L115" s="114"/>
      <c r="M115" s="112"/>
      <c r="N115" s="114"/>
      <c r="O115" s="112"/>
      <c r="P115" s="114"/>
      <c r="Q115" s="112"/>
      <c r="R115" s="114"/>
      <c r="S115" s="120"/>
      <c r="T115" s="114"/>
      <c r="U115" s="107"/>
    </row>
    <row r="116" spans="1:21" x14ac:dyDescent="0.25">
      <c r="A116" s="114"/>
      <c r="B116" s="114"/>
      <c r="C116" s="114"/>
      <c r="D116" s="107"/>
      <c r="E116" s="115"/>
      <c r="F116" s="115"/>
      <c r="G116" s="114"/>
      <c r="H116" s="114"/>
      <c r="I116" s="114"/>
      <c r="J116" s="114"/>
      <c r="K116" s="114"/>
      <c r="L116" s="114"/>
      <c r="M116" s="112"/>
      <c r="N116" s="114"/>
      <c r="O116" s="112"/>
      <c r="P116" s="114"/>
      <c r="Q116" s="112"/>
      <c r="R116" s="114"/>
      <c r="S116" s="120"/>
      <c r="T116" s="114"/>
      <c r="U116" s="107"/>
    </row>
    <row r="117" spans="1:21" ht="2.25" customHeight="1" thickBot="1" x14ac:dyDescent="0.3">
      <c r="A117" s="92"/>
      <c r="B117" s="92"/>
      <c r="C117" s="92"/>
      <c r="D117" s="108"/>
      <c r="E117" s="110"/>
      <c r="F117" s="110"/>
      <c r="G117" s="92"/>
      <c r="H117" s="92"/>
      <c r="I117" s="92"/>
      <c r="J117" s="92"/>
      <c r="K117" s="92"/>
      <c r="L117" s="92"/>
      <c r="M117" s="113"/>
      <c r="N117" s="92"/>
      <c r="O117" s="113"/>
      <c r="P117" s="92"/>
      <c r="Q117" s="113"/>
      <c r="R117" s="92"/>
      <c r="S117" s="103"/>
      <c r="T117" s="92"/>
      <c r="U117" s="108"/>
    </row>
    <row r="118" spans="1:21" ht="96.75" customHeight="1" thickBot="1" x14ac:dyDescent="0.3">
      <c r="A118" s="30"/>
      <c r="B118" s="30"/>
      <c r="C118" s="30"/>
      <c r="D118" s="30"/>
      <c r="E118" s="37" t="s">
        <v>8</v>
      </c>
      <c r="F118" s="54" t="s">
        <v>195</v>
      </c>
      <c r="G118" s="31"/>
      <c r="H118" s="31"/>
      <c r="I118" s="31"/>
      <c r="J118" s="31"/>
      <c r="K118" s="31"/>
      <c r="L118" s="31">
        <v>44</v>
      </c>
      <c r="M118" s="44">
        <v>2993975210</v>
      </c>
      <c r="N118" s="31">
        <v>44</v>
      </c>
      <c r="O118" s="39">
        <v>3182975210</v>
      </c>
      <c r="P118" s="31">
        <v>44</v>
      </c>
      <c r="Q118" s="39">
        <v>3308975210</v>
      </c>
      <c r="R118" s="31">
        <v>132</v>
      </c>
      <c r="S118" s="57">
        <v>9485925630</v>
      </c>
      <c r="T118" s="30" t="s">
        <v>73</v>
      </c>
      <c r="U118" s="31"/>
    </row>
    <row r="119" spans="1:21" ht="91.5" customHeight="1" thickBot="1" x14ac:dyDescent="0.3">
      <c r="A119" s="91"/>
      <c r="B119" s="91"/>
      <c r="C119" s="91"/>
      <c r="D119" s="91"/>
      <c r="E119" s="109" t="s">
        <v>196</v>
      </c>
      <c r="F119" s="109" t="s">
        <v>197</v>
      </c>
      <c r="G119" s="91"/>
      <c r="H119" s="91"/>
      <c r="I119" s="91"/>
      <c r="J119" s="91"/>
      <c r="K119" s="91"/>
      <c r="L119" s="91">
        <v>26</v>
      </c>
      <c r="M119" s="102">
        <v>2993207210</v>
      </c>
      <c r="N119" s="91">
        <v>26</v>
      </c>
      <c r="O119" s="102">
        <v>3182207210</v>
      </c>
      <c r="P119" s="91">
        <v>26</v>
      </c>
      <c r="Q119" s="102">
        <v>3308207210</v>
      </c>
      <c r="R119" s="91">
        <v>78</v>
      </c>
      <c r="S119" s="104">
        <v>9483621630</v>
      </c>
      <c r="T119" s="91" t="s">
        <v>73</v>
      </c>
      <c r="U119" s="91"/>
    </row>
    <row r="120" spans="1:21" ht="15.75" hidden="1" thickBot="1" x14ac:dyDescent="0.3">
      <c r="A120" s="92"/>
      <c r="B120" s="92"/>
      <c r="C120" s="92"/>
      <c r="D120" s="92"/>
      <c r="E120" s="110"/>
      <c r="F120" s="110"/>
      <c r="G120" s="92"/>
      <c r="H120" s="92"/>
      <c r="I120" s="92"/>
      <c r="J120" s="92"/>
      <c r="K120" s="92"/>
      <c r="L120" s="92"/>
      <c r="M120" s="103"/>
      <c r="N120" s="92"/>
      <c r="O120" s="103"/>
      <c r="P120" s="92"/>
      <c r="Q120" s="103"/>
      <c r="R120" s="92"/>
      <c r="S120" s="105"/>
      <c r="T120" s="92"/>
      <c r="U120" s="92"/>
    </row>
    <row r="121" spans="1:21" ht="95.25" thickBot="1" x14ac:dyDescent="0.3">
      <c r="A121" s="30"/>
      <c r="B121" s="30"/>
      <c r="C121" s="30"/>
      <c r="D121" s="30"/>
      <c r="E121" s="30" t="s">
        <v>198</v>
      </c>
      <c r="F121" s="53" t="s">
        <v>199</v>
      </c>
      <c r="G121" s="30"/>
      <c r="H121" s="30"/>
      <c r="I121" s="30"/>
      <c r="J121" s="30"/>
      <c r="K121" s="30"/>
      <c r="L121" s="30">
        <v>18</v>
      </c>
      <c r="M121" s="43">
        <v>768000</v>
      </c>
      <c r="N121" s="30">
        <v>18</v>
      </c>
      <c r="O121" s="43">
        <v>768000</v>
      </c>
      <c r="P121" s="30">
        <v>18</v>
      </c>
      <c r="Q121" s="43">
        <v>768000</v>
      </c>
      <c r="R121" s="30">
        <v>54</v>
      </c>
      <c r="S121" s="36">
        <v>2304000</v>
      </c>
      <c r="T121" s="30" t="s">
        <v>73</v>
      </c>
      <c r="U121" s="30"/>
    </row>
    <row r="122" spans="1:21" ht="31.5" customHeight="1" thickBot="1" x14ac:dyDescent="0.3">
      <c r="A122" s="22"/>
      <c r="B122" s="93" t="s">
        <v>200</v>
      </c>
      <c r="C122" s="94"/>
      <c r="D122" s="94"/>
      <c r="E122" s="94"/>
      <c r="F122" s="94"/>
      <c r="G122" s="95"/>
      <c r="H122" s="96">
        <v>2610000000</v>
      </c>
      <c r="I122" s="97"/>
      <c r="J122" s="96">
        <v>2765238000</v>
      </c>
      <c r="K122" s="97"/>
      <c r="L122" s="98">
        <f>M109+M93+M89+M84+M79+M48+M35+M29+M26+M23+M21+M11</f>
        <v>7548322666</v>
      </c>
      <c r="M122" s="99"/>
      <c r="N122" s="96"/>
      <c r="O122" s="100"/>
      <c r="P122" s="101"/>
      <c r="Q122" s="100"/>
      <c r="R122" s="101"/>
      <c r="S122" s="100"/>
      <c r="T122" s="93" t="s">
        <v>73</v>
      </c>
      <c r="U122" s="95"/>
    </row>
    <row r="123" spans="1:21" ht="15.75" customHeight="1" x14ac:dyDescent="0.25">
      <c r="A123" s="83"/>
      <c r="B123" s="74" t="s">
        <v>201</v>
      </c>
      <c r="C123" s="85"/>
      <c r="D123" s="85"/>
      <c r="E123" s="85"/>
      <c r="F123" s="85"/>
      <c r="G123" s="75"/>
      <c r="H123" s="87"/>
      <c r="I123" s="88"/>
      <c r="J123" s="87"/>
      <c r="K123" s="88"/>
      <c r="L123" s="70">
        <v>7548322666</v>
      </c>
      <c r="M123" s="71"/>
      <c r="N123" s="70">
        <f>O109+O93+O89+O84+O79+O48+O35+O29+O26+O23+O21+O11</f>
        <v>7787322666</v>
      </c>
      <c r="O123" s="71"/>
      <c r="P123" s="70">
        <f>Q109+Q93+Q89+Q84+Q79+Q48+Q35+Q29+Q26+Q23+Q21+Q11</f>
        <v>7913322666</v>
      </c>
      <c r="Q123" s="71"/>
      <c r="R123" s="70">
        <f>L123+N123+P123</f>
        <v>23248967998</v>
      </c>
      <c r="S123" s="71"/>
      <c r="T123" s="74" t="s">
        <v>73</v>
      </c>
      <c r="U123" s="75"/>
    </row>
    <row r="124" spans="1:21" ht="15.75" thickBot="1" x14ac:dyDescent="0.3">
      <c r="A124" s="84"/>
      <c r="B124" s="76"/>
      <c r="C124" s="86"/>
      <c r="D124" s="86"/>
      <c r="E124" s="86"/>
      <c r="F124" s="86"/>
      <c r="G124" s="77"/>
      <c r="H124" s="89"/>
      <c r="I124" s="90"/>
      <c r="J124" s="89"/>
      <c r="K124" s="90"/>
      <c r="L124" s="72"/>
      <c r="M124" s="73"/>
      <c r="N124" s="72"/>
      <c r="O124" s="73"/>
      <c r="P124" s="72"/>
      <c r="Q124" s="73"/>
      <c r="R124" s="72"/>
      <c r="S124" s="73"/>
      <c r="T124" s="76"/>
      <c r="U124" s="77"/>
    </row>
    <row r="125" spans="1:21" ht="63" customHeight="1" x14ac:dyDescent="0.25">
      <c r="N125" s="58"/>
      <c r="O125" s="59"/>
      <c r="Q125" s="23"/>
    </row>
    <row r="126" spans="1:21" x14ac:dyDescent="0.25">
      <c r="O126" s="23"/>
    </row>
  </sheetData>
  <mergeCells count="194">
    <mergeCell ref="B5:B7"/>
    <mergeCell ref="C5:C7"/>
    <mergeCell ref="D5:D7"/>
    <mergeCell ref="E5:E7"/>
    <mergeCell ref="F5:F7"/>
    <mergeCell ref="G5:G7"/>
    <mergeCell ref="C11:C13"/>
    <mergeCell ref="D11:D13"/>
    <mergeCell ref="E11:E13"/>
    <mergeCell ref="G11:G13"/>
    <mergeCell ref="H5:S5"/>
    <mergeCell ref="T5:T7"/>
    <mergeCell ref="U5:U7"/>
    <mergeCell ref="H6:I6"/>
    <mergeCell ref="J6:K6"/>
    <mergeCell ref="L6:M6"/>
    <mergeCell ref="N6:O6"/>
    <mergeCell ref="P6:Q6"/>
    <mergeCell ref="R6:S6"/>
    <mergeCell ref="T11:T13"/>
    <mergeCell ref="U11:U13"/>
    <mergeCell ref="A14:A17"/>
    <mergeCell ref="B14:B17"/>
    <mergeCell ref="C14:C17"/>
    <mergeCell ref="E14:E17"/>
    <mergeCell ref="F14:F17"/>
    <mergeCell ref="G14:G17"/>
    <mergeCell ref="H14:H17"/>
    <mergeCell ref="I14:I17"/>
    <mergeCell ref="N11:N13"/>
    <mergeCell ref="O11:O13"/>
    <mergeCell ref="P11:P13"/>
    <mergeCell ref="Q11:Q13"/>
    <mergeCell ref="R11:R13"/>
    <mergeCell ref="S11:S13"/>
    <mergeCell ref="H11:H13"/>
    <mergeCell ref="I11:I13"/>
    <mergeCell ref="J11:J13"/>
    <mergeCell ref="K11:K13"/>
    <mergeCell ref="L11:L13"/>
    <mergeCell ref="M11:M13"/>
    <mergeCell ref="A11:A13"/>
    <mergeCell ref="B11:B13"/>
    <mergeCell ref="P14:P17"/>
    <mergeCell ref="Q14:Q17"/>
    <mergeCell ref="R14:R17"/>
    <mergeCell ref="S14:S17"/>
    <mergeCell ref="T14:T17"/>
    <mergeCell ref="U14:U17"/>
    <mergeCell ref="J14:J17"/>
    <mergeCell ref="K14:K17"/>
    <mergeCell ref="L14:L17"/>
    <mergeCell ref="M14:M17"/>
    <mergeCell ref="N14:N17"/>
    <mergeCell ref="O14:O17"/>
    <mergeCell ref="J48:J72"/>
    <mergeCell ref="B45:U45"/>
    <mergeCell ref="A48:A72"/>
    <mergeCell ref="B48:B72"/>
    <mergeCell ref="C48:C72"/>
    <mergeCell ref="D48:D72"/>
    <mergeCell ref="E48:E72"/>
    <mergeCell ref="F48:F72"/>
    <mergeCell ref="G48:G72"/>
    <mergeCell ref="H48:H72"/>
    <mergeCell ref="I48:I72"/>
    <mergeCell ref="T48:T72"/>
    <mergeCell ref="U48:U72"/>
    <mergeCell ref="K48:K72"/>
    <mergeCell ref="M48:M72"/>
    <mergeCell ref="O48:O72"/>
    <mergeCell ref="Q48:Q72"/>
    <mergeCell ref="S48:S72"/>
    <mergeCell ref="P93:P99"/>
    <mergeCell ref="R93:R99"/>
    <mergeCell ref="S93:S99"/>
    <mergeCell ref="T93:T99"/>
    <mergeCell ref="U93:U99"/>
    <mergeCell ref="A100:A106"/>
    <mergeCell ref="B100:B106"/>
    <mergeCell ref="C100:C106"/>
    <mergeCell ref="D100:D106"/>
    <mergeCell ref="E100:E106"/>
    <mergeCell ref="I93:I99"/>
    <mergeCell ref="J93:J99"/>
    <mergeCell ref="K93:K99"/>
    <mergeCell ref="L93:L99"/>
    <mergeCell ref="M93:M99"/>
    <mergeCell ref="N93:N99"/>
    <mergeCell ref="A93:A99"/>
    <mergeCell ref="B93:B99"/>
    <mergeCell ref="C93:C99"/>
    <mergeCell ref="D93:D99"/>
    <mergeCell ref="E93:E99"/>
    <mergeCell ref="F93:F99"/>
    <mergeCell ref="G93:G99"/>
    <mergeCell ref="H93:H99"/>
    <mergeCell ref="A109:A111"/>
    <mergeCell ref="B109:B111"/>
    <mergeCell ref="C109:C111"/>
    <mergeCell ref="D109:D111"/>
    <mergeCell ref="E109:E111"/>
    <mergeCell ref="G109:G111"/>
    <mergeCell ref="H109:H111"/>
    <mergeCell ref="I109:I111"/>
    <mergeCell ref="L100:L106"/>
    <mergeCell ref="F100:F106"/>
    <mergeCell ref="G100:G106"/>
    <mergeCell ref="H100:H106"/>
    <mergeCell ref="I100:I106"/>
    <mergeCell ref="J100:J106"/>
    <mergeCell ref="K100:K106"/>
    <mergeCell ref="U109:U111"/>
    <mergeCell ref="J109:J111"/>
    <mergeCell ref="K109:K111"/>
    <mergeCell ref="L109:L111"/>
    <mergeCell ref="M109:M111"/>
    <mergeCell ref="N109:N111"/>
    <mergeCell ref="O109:O111"/>
    <mergeCell ref="T100:T106"/>
    <mergeCell ref="U100:U106"/>
    <mergeCell ref="M100:M106"/>
    <mergeCell ref="N100:N106"/>
    <mergeCell ref="P100:P106"/>
    <mergeCell ref="R100:R106"/>
    <mergeCell ref="S100:S106"/>
    <mergeCell ref="C114:C117"/>
    <mergeCell ref="D114:D117"/>
    <mergeCell ref="E114:E117"/>
    <mergeCell ref="F114:F117"/>
    <mergeCell ref="P109:P111"/>
    <mergeCell ref="Q109:Q111"/>
    <mergeCell ref="R109:R111"/>
    <mergeCell ref="S109:S111"/>
    <mergeCell ref="T109:T111"/>
    <mergeCell ref="S114:S117"/>
    <mergeCell ref="T114:T117"/>
    <mergeCell ref="U114:U117"/>
    <mergeCell ref="A119:A120"/>
    <mergeCell ref="B119:B120"/>
    <mergeCell ref="C119:C120"/>
    <mergeCell ref="D119:D120"/>
    <mergeCell ref="E119:E120"/>
    <mergeCell ref="F119:F120"/>
    <mergeCell ref="G119:G120"/>
    <mergeCell ref="M114:M117"/>
    <mergeCell ref="N114:N117"/>
    <mergeCell ref="O114:O117"/>
    <mergeCell ref="P114:P117"/>
    <mergeCell ref="Q114:Q117"/>
    <mergeCell ref="R114:R117"/>
    <mergeCell ref="G114:G117"/>
    <mergeCell ref="H114:H117"/>
    <mergeCell ref="I114:I117"/>
    <mergeCell ref="J114:J117"/>
    <mergeCell ref="K114:K117"/>
    <mergeCell ref="L114:L117"/>
    <mergeCell ref="A114:A117"/>
    <mergeCell ref="B114:B117"/>
    <mergeCell ref="O119:O120"/>
    <mergeCell ref="P119:P120"/>
    <mergeCell ref="Q119:Q120"/>
    <mergeCell ref="R119:R120"/>
    <mergeCell ref="S119:S120"/>
    <mergeCell ref="H119:H120"/>
    <mergeCell ref="I119:I120"/>
    <mergeCell ref="J119:J120"/>
    <mergeCell ref="K119:K120"/>
    <mergeCell ref="L119:L120"/>
    <mergeCell ref="M119:M120"/>
    <mergeCell ref="P123:Q124"/>
    <mergeCell ref="R123:S124"/>
    <mergeCell ref="T123:U124"/>
    <mergeCell ref="A1:U1"/>
    <mergeCell ref="A2:U2"/>
    <mergeCell ref="A3:U3"/>
    <mergeCell ref="A5:A7"/>
    <mergeCell ref="A123:A124"/>
    <mergeCell ref="B123:G124"/>
    <mergeCell ref="H123:I124"/>
    <mergeCell ref="J123:K124"/>
    <mergeCell ref="L123:M124"/>
    <mergeCell ref="N123:O124"/>
    <mergeCell ref="T119:T120"/>
    <mergeCell ref="U119:U120"/>
    <mergeCell ref="B122:G122"/>
    <mergeCell ref="H122:I122"/>
    <mergeCell ref="J122:K122"/>
    <mergeCell ref="L122:M122"/>
    <mergeCell ref="N122:O122"/>
    <mergeCell ref="P122:Q122"/>
    <mergeCell ref="R122:S122"/>
    <mergeCell ref="T122:U122"/>
    <mergeCell ref="N119:N120"/>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15" workbookViewId="0">
      <selection activeCell="G43" sqref="G43"/>
    </sheetView>
  </sheetViews>
  <sheetFormatPr defaultRowHeight="15" x14ac:dyDescent="0.25"/>
  <cols>
    <col min="1" max="1" width="48.5703125" customWidth="1"/>
    <col min="2" max="5" width="21.42578125" customWidth="1"/>
    <col min="6" max="6" width="30" style="14" customWidth="1"/>
    <col min="7" max="10" width="21.42578125" customWidth="1"/>
  </cols>
  <sheetData>
    <row r="1" spans="1:8" ht="15.75" thickBot="1" x14ac:dyDescent="0.3">
      <c r="A1" s="11"/>
      <c r="B1" s="8" t="s">
        <v>0</v>
      </c>
      <c r="C1" s="9" t="s">
        <v>1</v>
      </c>
      <c r="D1" t="s">
        <v>2</v>
      </c>
      <c r="E1" t="s">
        <v>3</v>
      </c>
    </row>
    <row r="2" spans="1:8" s="3" customFormat="1" ht="15.75" customHeight="1" thickBot="1" x14ac:dyDescent="0.3">
      <c r="A2" s="10" t="s">
        <v>23</v>
      </c>
      <c r="B2" s="6">
        <v>3421633690</v>
      </c>
      <c r="C2" s="4"/>
      <c r="F2" s="13">
        <f>SUM(B2:E2)</f>
        <v>3421633690</v>
      </c>
    </row>
    <row r="3" spans="1:8" s="3" customFormat="1" ht="45" customHeight="1" thickBot="1" x14ac:dyDescent="0.3">
      <c r="A3" s="10" t="s">
        <v>4</v>
      </c>
      <c r="B3" s="6">
        <v>3331416810</v>
      </c>
      <c r="C3" s="4"/>
      <c r="F3" s="13">
        <f>F4+F7+F10+F18+F20+F24</f>
        <v>3950644236</v>
      </c>
    </row>
    <row r="4" spans="1:8" s="3" customFormat="1" ht="45" customHeight="1" thickBot="1" x14ac:dyDescent="0.3">
      <c r="A4" s="10" t="s">
        <v>5</v>
      </c>
      <c r="B4" s="6">
        <v>18456000</v>
      </c>
      <c r="C4" s="4"/>
      <c r="F4" s="13">
        <f t="shared" ref="F4:F39" si="0">SUM(B4:E4)</f>
        <v>18456000</v>
      </c>
    </row>
    <row r="5" spans="1:8" ht="30.75" thickBot="1" x14ac:dyDescent="0.3">
      <c r="A5" s="2" t="s">
        <v>6</v>
      </c>
      <c r="B5" s="5">
        <v>1152000</v>
      </c>
      <c r="C5" s="7"/>
      <c r="F5" s="14">
        <f t="shared" si="0"/>
        <v>1152000</v>
      </c>
      <c r="H5" s="15">
        <f>F5*3</f>
        <v>3456000</v>
      </c>
    </row>
    <row r="6" spans="1:8" ht="15.75" thickBot="1" x14ac:dyDescent="0.3">
      <c r="A6" s="2" t="s">
        <v>7</v>
      </c>
      <c r="B6" s="5">
        <v>17304000</v>
      </c>
      <c r="C6" s="7"/>
      <c r="F6" s="14">
        <f t="shared" si="0"/>
        <v>17304000</v>
      </c>
      <c r="H6" s="14">
        <f>2304000*3</f>
        <v>6912000</v>
      </c>
    </row>
    <row r="7" spans="1:8" s="3" customFormat="1" ht="30" customHeight="1" thickBot="1" x14ac:dyDescent="0.3">
      <c r="A7" s="10" t="s">
        <v>8</v>
      </c>
      <c r="B7" s="6">
        <v>2993975210</v>
      </c>
      <c r="C7" s="4"/>
      <c r="F7" s="13">
        <f t="shared" si="0"/>
        <v>2993975210</v>
      </c>
      <c r="H7" s="16"/>
    </row>
    <row r="8" spans="1:8" ht="15.75" thickBot="1" x14ac:dyDescent="0.3">
      <c r="A8" s="2" t="s">
        <v>9</v>
      </c>
      <c r="B8" s="5">
        <v>2993207210</v>
      </c>
      <c r="C8" s="7"/>
      <c r="F8" s="14">
        <f t="shared" si="0"/>
        <v>2993207210</v>
      </c>
    </row>
    <row r="9" spans="1:8" ht="30.75" thickBot="1" x14ac:dyDescent="0.3">
      <c r="A9" s="2" t="s">
        <v>10</v>
      </c>
      <c r="B9" s="5">
        <v>768000</v>
      </c>
      <c r="C9" s="7"/>
      <c r="F9" s="14">
        <f t="shared" si="0"/>
        <v>768000</v>
      </c>
      <c r="H9" s="15">
        <f>F9*3</f>
        <v>2304000</v>
      </c>
    </row>
    <row r="10" spans="1:8" s="3" customFormat="1" ht="30" customHeight="1" thickBot="1" x14ac:dyDescent="0.3">
      <c r="A10" s="10" t="s">
        <v>11</v>
      </c>
      <c r="B10" s="17">
        <f>SUM(B11:B18)</f>
        <v>123360050</v>
      </c>
      <c r="C10" s="13">
        <v>40658050</v>
      </c>
      <c r="D10" s="13">
        <v>74529625</v>
      </c>
      <c r="E10" s="13">
        <v>103378585</v>
      </c>
      <c r="F10" s="13">
        <f t="shared" si="0"/>
        <v>341926310</v>
      </c>
      <c r="G10" s="16">
        <f>F10-F17</f>
        <v>243926310</v>
      </c>
      <c r="H10" s="16">
        <f>G10*3</f>
        <v>731778930</v>
      </c>
    </row>
    <row r="11" spans="1:8" ht="30.75" thickBot="1" x14ac:dyDescent="0.3">
      <c r="A11" s="2" t="s">
        <v>12</v>
      </c>
      <c r="B11" s="18">
        <v>8133100</v>
      </c>
      <c r="C11" s="14">
        <v>2695500</v>
      </c>
      <c r="D11" s="14">
        <v>1732000</v>
      </c>
      <c r="E11" s="14">
        <v>0</v>
      </c>
      <c r="F11" s="14">
        <f t="shared" si="0"/>
        <v>12560600</v>
      </c>
      <c r="H11" s="15">
        <f>F11*3</f>
        <v>37681800</v>
      </c>
    </row>
    <row r="12" spans="1:8" ht="15.75" thickBot="1" x14ac:dyDescent="0.3">
      <c r="A12" s="2" t="s">
        <v>13</v>
      </c>
      <c r="B12" s="18">
        <v>44454800</v>
      </c>
      <c r="C12" s="14">
        <v>9795200</v>
      </c>
      <c r="D12" s="14">
        <v>28100950</v>
      </c>
      <c r="E12" s="14">
        <v>45294785</v>
      </c>
      <c r="F12" s="14">
        <f t="shared" si="0"/>
        <v>127645735</v>
      </c>
      <c r="H12" s="15">
        <f t="shared" ref="H12:H17" si="1">F12*3</f>
        <v>382937205</v>
      </c>
    </row>
    <row r="13" spans="1:8" ht="15.75" thickBot="1" x14ac:dyDescent="0.3">
      <c r="A13" s="2" t="s">
        <v>14</v>
      </c>
      <c r="B13" s="18">
        <v>14871950</v>
      </c>
      <c r="C13" s="14">
        <v>3306500</v>
      </c>
      <c r="D13" s="14">
        <v>2566500</v>
      </c>
      <c r="E13" s="14">
        <v>0</v>
      </c>
      <c r="F13" s="14">
        <f t="shared" si="0"/>
        <v>20744950</v>
      </c>
      <c r="H13" s="15">
        <f t="shared" si="1"/>
        <v>62234850</v>
      </c>
    </row>
    <row r="14" spans="1:8" ht="15.75" thickBot="1" x14ac:dyDescent="0.3">
      <c r="A14" s="2" t="s">
        <v>15</v>
      </c>
      <c r="B14" s="18">
        <v>6313100</v>
      </c>
      <c r="C14" s="14">
        <v>16260950</v>
      </c>
      <c r="D14" s="14">
        <v>28830175</v>
      </c>
      <c r="E14" s="14">
        <v>8796000</v>
      </c>
      <c r="F14" s="14">
        <f t="shared" si="0"/>
        <v>60200225</v>
      </c>
      <c r="H14" s="15">
        <f t="shared" si="1"/>
        <v>180600675</v>
      </c>
    </row>
    <row r="15" spans="1:8" ht="15.75" thickBot="1" x14ac:dyDescent="0.3">
      <c r="A15" s="2" t="s">
        <v>16</v>
      </c>
      <c r="B15" s="18">
        <v>7547100</v>
      </c>
      <c r="C15" s="14">
        <v>2799900</v>
      </c>
      <c r="D15" s="14">
        <v>1500000</v>
      </c>
      <c r="E15" s="14">
        <v>3487800</v>
      </c>
      <c r="F15" s="14">
        <f t="shared" si="0"/>
        <v>15334800</v>
      </c>
      <c r="H15" s="15">
        <f t="shared" si="1"/>
        <v>46004400</v>
      </c>
    </row>
    <row r="16" spans="1:8" ht="30.75" thickBot="1" x14ac:dyDescent="0.3">
      <c r="A16" s="2" t="s">
        <v>17</v>
      </c>
      <c r="B16" s="18">
        <v>2040000</v>
      </c>
      <c r="C16" s="14">
        <v>1800000</v>
      </c>
      <c r="D16" s="14">
        <v>1800000</v>
      </c>
      <c r="E16" s="14">
        <v>1800000</v>
      </c>
      <c r="F16" s="14">
        <f t="shared" si="0"/>
        <v>7440000</v>
      </c>
      <c r="H16" s="15">
        <f t="shared" si="1"/>
        <v>22320000</v>
      </c>
    </row>
    <row r="17" spans="1:8" ht="30.75" thickBot="1" x14ac:dyDescent="0.3">
      <c r="A17" s="2" t="s">
        <v>18</v>
      </c>
      <c r="B17" s="18">
        <v>40000000</v>
      </c>
      <c r="C17" s="14">
        <v>4000000</v>
      </c>
      <c r="D17" s="14">
        <v>10000000</v>
      </c>
      <c r="E17" s="14">
        <v>44000000</v>
      </c>
      <c r="F17" s="14">
        <f t="shared" si="0"/>
        <v>98000000</v>
      </c>
      <c r="H17" s="15">
        <f t="shared" si="1"/>
        <v>294000000</v>
      </c>
    </row>
    <row r="18" spans="1:8" s="3" customFormat="1" ht="30.75" thickBot="1" x14ac:dyDescent="0.3">
      <c r="A18" s="1" t="s">
        <v>49</v>
      </c>
      <c r="B18" s="18"/>
      <c r="C18" s="13">
        <v>44486700</v>
      </c>
      <c r="E18" s="13">
        <v>72500000</v>
      </c>
      <c r="F18" s="13">
        <f t="shared" si="0"/>
        <v>116986700</v>
      </c>
      <c r="H18" s="16">
        <f>F18*3+80000000</f>
        <v>430960100</v>
      </c>
    </row>
    <row r="19" spans="1:8" ht="30.75" thickBot="1" x14ac:dyDescent="0.3">
      <c r="A19" s="12" t="s">
        <v>50</v>
      </c>
      <c r="B19" s="5"/>
      <c r="C19" s="14">
        <v>44486700</v>
      </c>
      <c r="E19" s="14">
        <v>72500000</v>
      </c>
      <c r="F19" s="14">
        <f t="shared" si="0"/>
        <v>116986700</v>
      </c>
    </row>
    <row r="20" spans="1:8" s="3" customFormat="1" ht="30" customHeight="1" thickBot="1" x14ac:dyDescent="0.3">
      <c r="A20" s="10" t="s">
        <v>19</v>
      </c>
      <c r="B20" s="6">
        <v>51599800</v>
      </c>
      <c r="C20" s="13">
        <v>102072341</v>
      </c>
      <c r="D20" s="13">
        <v>53936136</v>
      </c>
      <c r="E20" s="13">
        <v>95205039</v>
      </c>
      <c r="F20" s="13">
        <f t="shared" si="0"/>
        <v>302813316</v>
      </c>
      <c r="H20" s="16">
        <f>F20*3</f>
        <v>908439948</v>
      </c>
    </row>
    <row r="21" spans="1:8" ht="30.75" thickBot="1" x14ac:dyDescent="0.3">
      <c r="A21" s="2" t="s">
        <v>20</v>
      </c>
      <c r="B21" s="5">
        <v>10099800</v>
      </c>
      <c r="C21" s="14">
        <v>5772341</v>
      </c>
      <c r="D21" s="14">
        <v>1886136</v>
      </c>
      <c r="E21" s="14">
        <v>5205039</v>
      </c>
      <c r="F21" s="14">
        <f t="shared" si="0"/>
        <v>22963316</v>
      </c>
      <c r="H21" s="16">
        <f t="shared" ref="H21:H23" si="2">F21*3</f>
        <v>68889948</v>
      </c>
    </row>
    <row r="22" spans="1:8" ht="15.75" thickBot="1" x14ac:dyDescent="0.3">
      <c r="A22" s="2" t="s">
        <v>21</v>
      </c>
      <c r="B22" s="5">
        <v>2500000</v>
      </c>
      <c r="C22" s="14">
        <v>3900000</v>
      </c>
      <c r="D22" s="14">
        <v>3570000</v>
      </c>
      <c r="E22" s="14">
        <v>0</v>
      </c>
      <c r="F22" s="14">
        <f t="shared" si="0"/>
        <v>9970000</v>
      </c>
      <c r="H22" s="16">
        <f t="shared" si="2"/>
        <v>29910000</v>
      </c>
    </row>
    <row r="23" spans="1:8" ht="15.75" thickBot="1" x14ac:dyDescent="0.3">
      <c r="A23" s="2" t="s">
        <v>22</v>
      </c>
      <c r="B23" s="5">
        <v>39000000</v>
      </c>
      <c r="C23" s="14">
        <v>92400000</v>
      </c>
      <c r="D23" s="14">
        <v>48480000</v>
      </c>
      <c r="E23" s="14">
        <v>90000000</v>
      </c>
      <c r="F23" s="14">
        <f t="shared" si="0"/>
        <v>269880000</v>
      </c>
      <c r="H23" s="16">
        <f t="shared" si="2"/>
        <v>809640000</v>
      </c>
    </row>
    <row r="24" spans="1:8" s="3" customFormat="1" ht="45" customHeight="1" thickBot="1" x14ac:dyDescent="0.3">
      <c r="A24" s="10" t="s">
        <v>24</v>
      </c>
      <c r="B24" s="6">
        <v>147957250</v>
      </c>
      <c r="C24" s="13">
        <v>7638300</v>
      </c>
      <c r="D24" s="13">
        <v>9631150</v>
      </c>
      <c r="E24" s="13">
        <v>11260000</v>
      </c>
      <c r="F24" s="13">
        <f>SUM(B24:E24)</f>
        <v>176486700</v>
      </c>
      <c r="H24" s="16">
        <f>F24*3</f>
        <v>529460100</v>
      </c>
    </row>
    <row r="25" spans="1:8" ht="45.75" thickBot="1" x14ac:dyDescent="0.3">
      <c r="A25" s="2" t="s">
        <v>25</v>
      </c>
      <c r="B25" s="5">
        <v>42406000</v>
      </c>
      <c r="C25" s="14">
        <v>5095500</v>
      </c>
      <c r="D25" s="14">
        <v>600000</v>
      </c>
      <c r="E25" s="14">
        <v>11260000</v>
      </c>
      <c r="F25" s="14">
        <f t="shared" si="0"/>
        <v>59361500</v>
      </c>
      <c r="G25" s="15">
        <f>F25+F26+F27</f>
        <v>176486700</v>
      </c>
      <c r="H25" s="16">
        <f t="shared" ref="H25:H27" si="3">F25*3</f>
        <v>178084500</v>
      </c>
    </row>
    <row r="26" spans="1:8" ht="30.75" thickBot="1" x14ac:dyDescent="0.3">
      <c r="A26" s="2" t="s">
        <v>26</v>
      </c>
      <c r="B26" s="5">
        <v>5499250</v>
      </c>
      <c r="C26" s="14">
        <v>2542800</v>
      </c>
      <c r="D26" s="14">
        <v>9031150</v>
      </c>
      <c r="E26" s="14">
        <v>0</v>
      </c>
      <c r="F26" s="14">
        <f t="shared" si="0"/>
        <v>17073200</v>
      </c>
      <c r="H26" s="16">
        <f t="shared" si="3"/>
        <v>51219600</v>
      </c>
    </row>
    <row r="27" spans="1:8" ht="30.75" thickBot="1" x14ac:dyDescent="0.3">
      <c r="A27" s="2" t="s">
        <v>27</v>
      </c>
      <c r="B27" s="5">
        <v>100052000</v>
      </c>
      <c r="C27" s="14">
        <v>0</v>
      </c>
      <c r="D27" s="14">
        <v>0</v>
      </c>
      <c r="E27" s="14">
        <v>0</v>
      </c>
      <c r="F27" s="14">
        <f t="shared" si="0"/>
        <v>100052000</v>
      </c>
      <c r="H27" s="16">
        <f t="shared" si="3"/>
        <v>300156000</v>
      </c>
    </row>
    <row r="28" spans="1:8" s="3" customFormat="1" ht="60" customHeight="1" thickBot="1" x14ac:dyDescent="0.3">
      <c r="A28" s="10" t="s">
        <v>28</v>
      </c>
      <c r="B28" s="6">
        <v>10231350</v>
      </c>
      <c r="C28" s="4"/>
      <c r="F28" s="13">
        <f t="shared" si="0"/>
        <v>10231350</v>
      </c>
    </row>
    <row r="29" spans="1:8" s="3" customFormat="1" ht="45" customHeight="1" thickBot="1" x14ac:dyDescent="0.3">
      <c r="A29" s="10" t="s">
        <v>29</v>
      </c>
      <c r="B29" s="6">
        <v>10231350</v>
      </c>
      <c r="C29" s="4"/>
      <c r="F29" s="13">
        <f t="shared" si="0"/>
        <v>10231350</v>
      </c>
    </row>
    <row r="30" spans="1:8" ht="30.75" thickBot="1" x14ac:dyDescent="0.3">
      <c r="A30" s="2" t="s">
        <v>30</v>
      </c>
      <c r="B30" s="5">
        <v>10231350</v>
      </c>
      <c r="C30" s="7"/>
      <c r="F30" s="14">
        <f t="shared" si="0"/>
        <v>10231350</v>
      </c>
    </row>
    <row r="31" spans="1:8" s="3" customFormat="1" ht="45" customHeight="1" thickBot="1" x14ac:dyDescent="0.3">
      <c r="A31" s="10" t="s">
        <v>31</v>
      </c>
      <c r="B31" s="6">
        <v>24605080</v>
      </c>
      <c r="C31" s="4"/>
      <c r="F31" s="13">
        <f t="shared" si="0"/>
        <v>24605080</v>
      </c>
    </row>
    <row r="32" spans="1:8" s="3" customFormat="1" ht="30" customHeight="1" thickBot="1" x14ac:dyDescent="0.3">
      <c r="A32" s="10" t="s">
        <v>32</v>
      </c>
      <c r="B32" s="6">
        <v>24605080</v>
      </c>
      <c r="C32" s="4"/>
      <c r="F32" s="13">
        <f t="shared" si="0"/>
        <v>24605080</v>
      </c>
    </row>
    <row r="33" spans="1:7" ht="30.75" thickBot="1" x14ac:dyDescent="0.3">
      <c r="A33" s="2" t="s">
        <v>33</v>
      </c>
      <c r="B33" s="5">
        <v>24605080</v>
      </c>
      <c r="C33" s="7"/>
      <c r="F33" s="14">
        <f t="shared" si="0"/>
        <v>24605080</v>
      </c>
    </row>
    <row r="34" spans="1:7" s="3" customFormat="1" ht="45" customHeight="1" thickBot="1" x14ac:dyDescent="0.3">
      <c r="A34" s="10" t="s">
        <v>34</v>
      </c>
      <c r="B34" s="6">
        <v>43563100</v>
      </c>
      <c r="C34" s="4"/>
      <c r="F34" s="13">
        <f t="shared" si="0"/>
        <v>43563100</v>
      </c>
    </row>
    <row r="35" spans="1:7" s="3" customFormat="1" ht="60" customHeight="1" thickBot="1" x14ac:dyDescent="0.3">
      <c r="A35" s="10" t="s">
        <v>35</v>
      </c>
      <c r="B35" s="6">
        <v>43563100</v>
      </c>
      <c r="C35" s="4"/>
      <c r="F35" s="13">
        <f t="shared" si="0"/>
        <v>43563100</v>
      </c>
    </row>
    <row r="36" spans="1:7" ht="45.75" thickBot="1" x14ac:dyDescent="0.3">
      <c r="A36" s="2" t="s">
        <v>36</v>
      </c>
      <c r="B36" s="5">
        <v>43563100</v>
      </c>
      <c r="C36" s="7"/>
      <c r="F36" s="14">
        <f t="shared" si="0"/>
        <v>43563100</v>
      </c>
    </row>
    <row r="37" spans="1:7" s="3" customFormat="1" ht="45" customHeight="1" thickBot="1" x14ac:dyDescent="0.3">
      <c r="A37" s="10" t="s">
        <v>37</v>
      </c>
      <c r="B37" s="6">
        <v>11817350</v>
      </c>
      <c r="C37" s="4"/>
      <c r="F37" s="13">
        <f t="shared" si="0"/>
        <v>11817350</v>
      </c>
    </row>
    <row r="38" spans="1:7" s="3" customFormat="1" ht="60" customHeight="1" thickBot="1" x14ac:dyDescent="0.3">
      <c r="A38" s="10" t="s">
        <v>38</v>
      </c>
      <c r="B38" s="6">
        <v>11817350</v>
      </c>
      <c r="C38" s="4"/>
      <c r="F38" s="13">
        <f t="shared" si="0"/>
        <v>11817350</v>
      </c>
    </row>
    <row r="39" spans="1:7" ht="15.75" thickBot="1" x14ac:dyDescent="0.3">
      <c r="A39" s="2" t="s">
        <v>39</v>
      </c>
      <c r="B39" s="5">
        <v>11817350</v>
      </c>
      <c r="C39" s="7"/>
      <c r="F39" s="14">
        <f t="shared" si="0"/>
        <v>11817350</v>
      </c>
    </row>
    <row r="40" spans="1:7" ht="15.75" thickBot="1" x14ac:dyDescent="0.3"/>
    <row r="41" spans="1:7" s="3" customFormat="1" ht="30.75" thickBot="1" x14ac:dyDescent="0.3">
      <c r="A41" s="10" t="s">
        <v>31</v>
      </c>
      <c r="C41" s="13">
        <f>C42+C46</f>
        <v>1055481870</v>
      </c>
      <c r="D41" s="13">
        <f t="shared" ref="D41:E41" si="4">D42+D46</f>
        <v>1487440350</v>
      </c>
      <c r="E41" s="13">
        <f t="shared" si="4"/>
        <v>926845810</v>
      </c>
      <c r="F41" s="13">
        <f>SUM(C41:E41)</f>
        <v>3469768030</v>
      </c>
      <c r="G41" s="16">
        <f>G42+G46</f>
        <v>10409304090</v>
      </c>
    </row>
    <row r="42" spans="1:7" s="3" customFormat="1" ht="15.75" thickBot="1" x14ac:dyDescent="0.3">
      <c r="A42" s="10" t="s">
        <v>40</v>
      </c>
      <c r="C42" s="13">
        <f>SUM(C43:C45)</f>
        <v>980481870</v>
      </c>
      <c r="D42" s="13">
        <f>SUM(D43:D45)</f>
        <v>1412440350</v>
      </c>
      <c r="E42" s="13">
        <f>SUM(E43:E45)</f>
        <v>851845810</v>
      </c>
      <c r="F42" s="13">
        <f t="shared" ref="F42:F50" si="5">SUM(B42:E42)</f>
        <v>3244768030</v>
      </c>
      <c r="G42" s="16">
        <f>F42*3</f>
        <v>9734304090</v>
      </c>
    </row>
    <row r="43" spans="1:7" ht="15.75" thickBot="1" x14ac:dyDescent="0.3">
      <c r="A43" s="2" t="s">
        <v>41</v>
      </c>
      <c r="C43" s="14">
        <f>669906950-C46</f>
        <v>594906950</v>
      </c>
      <c r="D43" s="14">
        <f>1020235750-D46</f>
        <v>945235750</v>
      </c>
      <c r="E43" s="14">
        <f>527130935-E46</f>
        <v>452130935</v>
      </c>
      <c r="F43" s="14">
        <f t="shared" si="5"/>
        <v>1992273635</v>
      </c>
      <c r="G43" s="16">
        <f t="shared" ref="G43:G45" si="6">F43*3</f>
        <v>5976820905</v>
      </c>
    </row>
    <row r="44" spans="1:7" x14ac:dyDescent="0.25">
      <c r="A44" t="s">
        <v>42</v>
      </c>
      <c r="C44" s="14">
        <v>341266170</v>
      </c>
      <c r="D44" s="14">
        <v>313961225</v>
      </c>
      <c r="E44" s="14">
        <v>298409105</v>
      </c>
      <c r="F44" s="14">
        <f t="shared" si="5"/>
        <v>953636500</v>
      </c>
      <c r="G44" s="16">
        <f t="shared" si="6"/>
        <v>2860909500</v>
      </c>
    </row>
    <row r="45" spans="1:7" ht="15.75" thickBot="1" x14ac:dyDescent="0.3">
      <c r="A45" t="s">
        <v>43</v>
      </c>
      <c r="C45" s="14">
        <v>44308750</v>
      </c>
      <c r="D45" s="14">
        <v>153243375</v>
      </c>
      <c r="E45" s="14">
        <v>101305770</v>
      </c>
      <c r="F45" s="14">
        <f t="shared" si="5"/>
        <v>298857895</v>
      </c>
      <c r="G45" s="16">
        <f t="shared" si="6"/>
        <v>896573685</v>
      </c>
    </row>
    <row r="46" spans="1:7" s="3" customFormat="1" ht="15.75" thickBot="1" x14ac:dyDescent="0.3">
      <c r="A46" s="10" t="s">
        <v>44</v>
      </c>
      <c r="C46" s="13">
        <f>SUM(C47:C50)</f>
        <v>75000000</v>
      </c>
      <c r="D46" s="13">
        <f>SUM(D47:D50)</f>
        <v>75000000</v>
      </c>
      <c r="E46" s="13">
        <f>SUM(E47:E50)</f>
        <v>75000000</v>
      </c>
      <c r="F46" s="13">
        <f t="shared" si="5"/>
        <v>225000000</v>
      </c>
      <c r="G46" s="16">
        <f>SUM(G47:G50)</f>
        <v>675000000</v>
      </c>
    </row>
    <row r="47" spans="1:7" ht="15.75" thickBot="1" x14ac:dyDescent="0.3">
      <c r="A47" s="2" t="s">
        <v>45</v>
      </c>
      <c r="C47" s="14">
        <v>58805500</v>
      </c>
      <c r="D47" s="14">
        <v>42525600</v>
      </c>
      <c r="E47" s="14">
        <v>53915200</v>
      </c>
      <c r="F47" s="14">
        <f t="shared" si="5"/>
        <v>155246300</v>
      </c>
      <c r="G47" s="15">
        <f>F47*3</f>
        <v>465738900</v>
      </c>
    </row>
    <row r="48" spans="1:7" x14ac:dyDescent="0.25">
      <c r="A48" t="s">
        <v>46</v>
      </c>
      <c r="C48" s="14">
        <v>14501400</v>
      </c>
      <c r="D48" s="14">
        <v>23317000</v>
      </c>
      <c r="E48" s="14">
        <v>15323450</v>
      </c>
      <c r="F48" s="14">
        <f t="shared" si="5"/>
        <v>53141850</v>
      </c>
      <c r="G48" s="15">
        <f t="shared" ref="G48:G50" si="7">F48*3</f>
        <v>159425550</v>
      </c>
    </row>
    <row r="49" spans="1:7" x14ac:dyDescent="0.25">
      <c r="A49" t="s">
        <v>47</v>
      </c>
      <c r="C49" s="14">
        <v>1250000</v>
      </c>
      <c r="D49" s="14">
        <v>8131750</v>
      </c>
      <c r="E49" s="14">
        <v>4234600</v>
      </c>
      <c r="F49" s="14">
        <f t="shared" si="5"/>
        <v>13616350</v>
      </c>
      <c r="G49" s="15">
        <f t="shared" si="7"/>
        <v>40849050</v>
      </c>
    </row>
    <row r="50" spans="1:7" x14ac:dyDescent="0.25">
      <c r="A50" t="s">
        <v>48</v>
      </c>
      <c r="C50" s="14">
        <v>443100</v>
      </c>
      <c r="D50" s="14">
        <v>1025650</v>
      </c>
      <c r="E50" s="14">
        <v>1526750</v>
      </c>
      <c r="F50" s="14">
        <f t="shared" si="5"/>
        <v>2995500</v>
      </c>
      <c r="G50" s="15">
        <f t="shared" si="7"/>
        <v>8986500</v>
      </c>
    </row>
    <row r="52" spans="1:7" x14ac:dyDescent="0.25">
      <c r="A5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D17" sqref="D17"/>
    </sheetView>
  </sheetViews>
  <sheetFormatPr defaultRowHeight="15" x14ac:dyDescent="0.25"/>
  <sheetData>
    <row r="1" spans="1:1" x14ac:dyDescent="0.25">
      <c r="A1">
        <v>2023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tabSelected="1" view="pageBreakPreview" topLeftCell="A107" zoomScale="60" workbookViewId="0">
      <selection activeCell="F109" sqref="F109"/>
    </sheetView>
  </sheetViews>
  <sheetFormatPr defaultRowHeight="15" x14ac:dyDescent="0.25"/>
  <cols>
    <col min="2" max="2" width="15.140625" customWidth="1"/>
    <col min="3" max="3" width="13.7109375" customWidth="1"/>
    <col min="5" max="5" width="16.7109375" customWidth="1"/>
    <col min="6" max="6" width="14.28515625" customWidth="1"/>
    <col min="8" max="8" width="9.140625" customWidth="1"/>
    <col min="9" max="9" width="14.5703125" customWidth="1"/>
    <col min="10" max="10" width="9.140625" customWidth="1"/>
    <col min="11" max="11" width="13.85546875" customWidth="1"/>
    <col min="12" max="12" width="9.140625" customWidth="1"/>
    <col min="13" max="13" width="22.85546875" customWidth="1"/>
    <col min="14" max="14" width="9.140625" customWidth="1"/>
    <col min="15" max="15" width="21.5703125" customWidth="1"/>
    <col min="16" max="16" width="9.140625" customWidth="1"/>
    <col min="17" max="17" width="21.5703125" customWidth="1"/>
    <col min="19" max="19" width="23.5703125" customWidth="1"/>
  </cols>
  <sheetData>
    <row r="1" spans="1:21" x14ac:dyDescent="0.25">
      <c r="A1" s="78" t="s">
        <v>52</v>
      </c>
      <c r="B1" s="78"/>
      <c r="C1" s="78"/>
      <c r="D1" s="78"/>
      <c r="E1" s="78"/>
      <c r="F1" s="78"/>
      <c r="G1" s="78"/>
      <c r="H1" s="78"/>
      <c r="I1" s="78"/>
      <c r="J1" s="78"/>
      <c r="K1" s="78"/>
      <c r="L1" s="78"/>
      <c r="M1" s="78"/>
      <c r="N1" s="78"/>
      <c r="O1" s="78"/>
      <c r="P1" s="78"/>
      <c r="Q1" s="78"/>
      <c r="R1" s="78"/>
      <c r="S1" s="78"/>
      <c r="T1" s="78"/>
      <c r="U1" s="78"/>
    </row>
    <row r="2" spans="1:21" x14ac:dyDescent="0.25">
      <c r="A2" s="78" t="s">
        <v>53</v>
      </c>
      <c r="B2" s="78"/>
      <c r="C2" s="78"/>
      <c r="D2" s="78"/>
      <c r="E2" s="78"/>
      <c r="F2" s="78"/>
      <c r="G2" s="78"/>
      <c r="H2" s="78"/>
      <c r="I2" s="78"/>
      <c r="J2" s="78"/>
      <c r="K2" s="78"/>
      <c r="L2" s="78"/>
      <c r="M2" s="78"/>
      <c r="N2" s="78"/>
      <c r="O2" s="78"/>
      <c r="P2" s="78"/>
      <c r="Q2" s="78"/>
      <c r="R2" s="78"/>
      <c r="S2" s="78"/>
      <c r="T2" s="78"/>
      <c r="U2" s="78"/>
    </row>
    <row r="3" spans="1:21" ht="15.75" thickBot="1" x14ac:dyDescent="0.3">
      <c r="A3" s="79" t="s">
        <v>54</v>
      </c>
      <c r="B3" s="79"/>
      <c r="C3" s="79"/>
      <c r="D3" s="79"/>
      <c r="E3" s="79"/>
      <c r="F3" s="79"/>
      <c r="G3" s="79"/>
      <c r="H3" s="79"/>
      <c r="I3" s="79"/>
      <c r="J3" s="79"/>
      <c r="K3" s="79"/>
      <c r="L3" s="79"/>
      <c r="M3" s="79"/>
      <c r="N3" s="79"/>
      <c r="O3" s="79"/>
      <c r="P3" s="79"/>
      <c r="Q3" s="79"/>
      <c r="R3" s="79"/>
      <c r="S3" s="79"/>
      <c r="T3" s="79"/>
      <c r="U3" s="79"/>
    </row>
    <row r="4" spans="1:21" ht="15.75" thickBot="1" x14ac:dyDescent="0.3">
      <c r="A4" s="60"/>
      <c r="B4" s="56"/>
      <c r="C4" s="56"/>
      <c r="D4" s="56"/>
      <c r="E4" s="56"/>
      <c r="F4" s="56"/>
      <c r="G4" s="56"/>
      <c r="H4" s="60"/>
      <c r="I4" s="60"/>
      <c r="J4" s="60"/>
      <c r="K4" s="60"/>
      <c r="L4" s="60"/>
      <c r="M4" s="60"/>
      <c r="N4" s="60"/>
      <c r="O4" s="60"/>
      <c r="P4" s="60"/>
      <c r="Q4" s="60"/>
      <c r="R4" s="60"/>
      <c r="S4" s="60"/>
      <c r="T4" s="56"/>
      <c r="U4" s="56"/>
    </row>
    <row r="5" spans="1:21" ht="30" customHeight="1" thickBot="1" x14ac:dyDescent="0.3">
      <c r="A5" s="80"/>
      <c r="B5" s="138" t="s">
        <v>55</v>
      </c>
      <c r="C5" s="138" t="s">
        <v>56</v>
      </c>
      <c r="D5" s="138" t="s">
        <v>57</v>
      </c>
      <c r="E5" s="138" t="s">
        <v>58</v>
      </c>
      <c r="F5" s="138" t="s">
        <v>59</v>
      </c>
      <c r="G5" s="138" t="s">
        <v>60</v>
      </c>
      <c r="H5" s="135" t="s">
        <v>61</v>
      </c>
      <c r="I5" s="136"/>
      <c r="J5" s="136"/>
      <c r="K5" s="136"/>
      <c r="L5" s="136"/>
      <c r="M5" s="136"/>
      <c r="N5" s="136"/>
      <c r="O5" s="136"/>
      <c r="P5" s="136"/>
      <c r="Q5" s="136"/>
      <c r="R5" s="136"/>
      <c r="S5" s="137"/>
      <c r="T5" s="80" t="s">
        <v>62</v>
      </c>
      <c r="U5" s="80" t="s">
        <v>63</v>
      </c>
    </row>
    <row r="6" spans="1:21" ht="63" customHeight="1" thickBot="1" x14ac:dyDescent="0.3">
      <c r="A6" s="81"/>
      <c r="B6" s="139"/>
      <c r="C6" s="139"/>
      <c r="D6" s="139"/>
      <c r="E6" s="139"/>
      <c r="F6" s="139"/>
      <c r="G6" s="139"/>
      <c r="H6" s="135">
        <v>2019</v>
      </c>
      <c r="I6" s="137"/>
      <c r="J6" s="135">
        <v>2020</v>
      </c>
      <c r="K6" s="137"/>
      <c r="L6" s="135">
        <v>2021</v>
      </c>
      <c r="M6" s="137"/>
      <c r="N6" s="135">
        <v>2022</v>
      </c>
      <c r="O6" s="137"/>
      <c r="P6" s="135">
        <v>2023</v>
      </c>
      <c r="Q6" s="137"/>
      <c r="R6" s="135" t="s">
        <v>64</v>
      </c>
      <c r="S6" s="137"/>
      <c r="T6" s="81"/>
      <c r="U6" s="81"/>
    </row>
    <row r="7" spans="1:21" ht="50.25" customHeight="1" thickBot="1" x14ac:dyDescent="0.3">
      <c r="A7" s="82"/>
      <c r="B7" s="140"/>
      <c r="C7" s="140"/>
      <c r="D7" s="140"/>
      <c r="E7" s="140"/>
      <c r="F7" s="140"/>
      <c r="G7" s="140"/>
      <c r="H7" s="21" t="s">
        <v>65</v>
      </c>
      <c r="I7" s="21" t="s">
        <v>66</v>
      </c>
      <c r="J7" s="21" t="s">
        <v>65</v>
      </c>
      <c r="K7" s="21" t="s">
        <v>66</v>
      </c>
      <c r="L7" s="21" t="s">
        <v>65</v>
      </c>
      <c r="M7" s="21" t="s">
        <v>66</v>
      </c>
      <c r="N7" s="21" t="s">
        <v>65</v>
      </c>
      <c r="O7" s="21" t="s">
        <v>66</v>
      </c>
      <c r="P7" s="21" t="s">
        <v>65</v>
      </c>
      <c r="Q7" s="21" t="s">
        <v>66</v>
      </c>
      <c r="R7" s="21" t="s">
        <v>65</v>
      </c>
      <c r="S7" s="21" t="s">
        <v>66</v>
      </c>
      <c r="T7" s="82"/>
      <c r="U7" s="82"/>
    </row>
    <row r="8" spans="1:21" ht="16.5" thickBot="1" x14ac:dyDescent="0.3">
      <c r="A8" s="21"/>
      <c r="B8" s="21">
        <v>-1</v>
      </c>
      <c r="C8" s="21">
        <v>-2</v>
      </c>
      <c r="D8" s="21">
        <v>-3</v>
      </c>
      <c r="E8" s="21">
        <v>-4</v>
      </c>
      <c r="F8" s="21">
        <v>-5</v>
      </c>
      <c r="G8" s="21">
        <v>-6</v>
      </c>
      <c r="H8" s="21">
        <v>-7</v>
      </c>
      <c r="I8" s="21">
        <v>-8</v>
      </c>
      <c r="J8" s="21">
        <v>-9</v>
      </c>
      <c r="K8" s="21">
        <v>-10</v>
      </c>
      <c r="L8" s="21">
        <v>-11</v>
      </c>
      <c r="M8" s="21">
        <v>-12</v>
      </c>
      <c r="N8" s="21">
        <v>-13</v>
      </c>
      <c r="O8" s="21">
        <v>-14</v>
      </c>
      <c r="P8" s="21">
        <v>-15</v>
      </c>
      <c r="Q8" s="21">
        <v>-16</v>
      </c>
      <c r="R8" s="21">
        <v>-17</v>
      </c>
      <c r="S8" s="21">
        <v>-18</v>
      </c>
      <c r="T8" s="21">
        <v>-19</v>
      </c>
      <c r="U8" s="21">
        <v>-20</v>
      </c>
    </row>
    <row r="9" spans="1:21" ht="156.75" customHeight="1" thickBot="1" x14ac:dyDescent="0.3">
      <c r="A9" s="22" t="s">
        <v>67</v>
      </c>
      <c r="B9" s="22" t="s">
        <v>68</v>
      </c>
      <c r="C9" s="22" t="s">
        <v>69</v>
      </c>
      <c r="D9" s="22" t="s">
        <v>70</v>
      </c>
      <c r="E9" s="22" t="s">
        <v>71</v>
      </c>
      <c r="F9" s="20" t="s">
        <v>72</v>
      </c>
      <c r="G9" s="20">
        <v>78</v>
      </c>
      <c r="H9" s="20">
        <v>78</v>
      </c>
      <c r="I9" s="24">
        <v>15000000</v>
      </c>
      <c r="J9" s="20">
        <v>78.5</v>
      </c>
      <c r="K9" s="24">
        <v>15000000</v>
      </c>
      <c r="L9" s="20"/>
      <c r="M9" s="20"/>
      <c r="N9" s="20"/>
      <c r="O9" s="20"/>
      <c r="P9" s="20"/>
      <c r="Q9" s="20"/>
      <c r="R9" s="20"/>
      <c r="S9" s="20"/>
      <c r="T9" s="20" t="s">
        <v>73</v>
      </c>
      <c r="U9" s="19"/>
    </row>
    <row r="10" spans="1:21" ht="51" customHeight="1" thickBot="1" x14ac:dyDescent="0.3">
      <c r="A10" s="20"/>
      <c r="B10" s="19"/>
      <c r="C10" s="19"/>
      <c r="D10" s="20" t="s">
        <v>74</v>
      </c>
      <c r="E10" s="20" t="s">
        <v>75</v>
      </c>
      <c r="F10" s="20" t="s">
        <v>76</v>
      </c>
      <c r="G10" s="20">
        <v>1</v>
      </c>
      <c r="H10" s="20">
        <v>1</v>
      </c>
      <c r="I10" s="24">
        <v>15000000</v>
      </c>
      <c r="J10" s="20">
        <v>1</v>
      </c>
      <c r="K10" s="24">
        <v>15000000</v>
      </c>
      <c r="L10" s="20"/>
      <c r="M10" s="20"/>
      <c r="N10" s="20"/>
      <c r="O10" s="20"/>
      <c r="P10" s="20"/>
      <c r="Q10" s="20"/>
      <c r="R10" s="20"/>
      <c r="S10" s="20"/>
      <c r="T10" s="20" t="s">
        <v>73</v>
      </c>
      <c r="U10" s="19"/>
    </row>
    <row r="11" spans="1:21" ht="99.75" customHeight="1" thickBot="1" x14ac:dyDescent="0.3">
      <c r="A11" s="20"/>
      <c r="B11" s="41"/>
      <c r="C11" s="22" t="s">
        <v>134</v>
      </c>
      <c r="D11" s="22" t="s">
        <v>70</v>
      </c>
      <c r="E11" s="22" t="s">
        <v>71</v>
      </c>
      <c r="F11" s="20" t="s">
        <v>135</v>
      </c>
      <c r="G11" s="20">
        <v>100</v>
      </c>
      <c r="H11" s="20">
        <v>100</v>
      </c>
      <c r="I11" s="24">
        <v>492957750</v>
      </c>
      <c r="J11" s="20">
        <v>100</v>
      </c>
      <c r="K11" s="24">
        <v>551603000</v>
      </c>
      <c r="L11" s="20"/>
      <c r="M11" s="20"/>
      <c r="N11" s="20"/>
      <c r="O11" s="20"/>
      <c r="P11" s="20"/>
      <c r="Q11" s="20"/>
      <c r="R11" s="20"/>
      <c r="S11" s="20"/>
      <c r="T11" s="20" t="s">
        <v>73</v>
      </c>
      <c r="U11" s="19"/>
    </row>
    <row r="12" spans="1:21" ht="114.75" customHeight="1" thickBot="1" x14ac:dyDescent="0.3">
      <c r="A12" s="20"/>
      <c r="B12" s="19"/>
      <c r="C12" s="19"/>
      <c r="D12" s="20" t="s">
        <v>74</v>
      </c>
      <c r="E12" s="20" t="s">
        <v>136</v>
      </c>
      <c r="F12" s="20" t="s">
        <v>137</v>
      </c>
      <c r="G12" s="20">
        <v>12</v>
      </c>
      <c r="H12" s="20">
        <v>12</v>
      </c>
      <c r="I12" s="24">
        <v>444957750</v>
      </c>
      <c r="J12" s="20">
        <v>12</v>
      </c>
      <c r="K12" s="24">
        <v>496603000</v>
      </c>
      <c r="L12" s="20"/>
      <c r="M12" s="20"/>
      <c r="N12" s="20"/>
      <c r="O12" s="20"/>
      <c r="P12" s="20"/>
      <c r="Q12" s="20"/>
      <c r="R12" s="20"/>
      <c r="S12" s="20"/>
      <c r="T12" s="20" t="s">
        <v>73</v>
      </c>
      <c r="U12" s="19"/>
    </row>
    <row r="13" spans="1:21" ht="95.25" thickBot="1" x14ac:dyDescent="0.3">
      <c r="A13" s="20"/>
      <c r="B13" s="19"/>
      <c r="C13" s="19"/>
      <c r="D13" s="20" t="s">
        <v>157</v>
      </c>
      <c r="E13" s="20" t="s">
        <v>158</v>
      </c>
      <c r="F13" s="20" t="s">
        <v>159</v>
      </c>
      <c r="G13" s="20">
        <v>12</v>
      </c>
      <c r="H13" s="20">
        <v>12</v>
      </c>
      <c r="I13" s="24">
        <v>48000000</v>
      </c>
      <c r="J13" s="20">
        <v>12</v>
      </c>
      <c r="K13" s="24">
        <v>55000000</v>
      </c>
      <c r="L13" s="20"/>
      <c r="M13" s="20"/>
      <c r="N13" s="20"/>
      <c r="O13" s="20"/>
      <c r="P13" s="20"/>
      <c r="Q13" s="20"/>
      <c r="R13" s="20"/>
      <c r="S13" s="20"/>
      <c r="T13" s="20" t="s">
        <v>73</v>
      </c>
      <c r="U13" s="19"/>
    </row>
    <row r="14" spans="1:21" ht="95.25" thickBot="1" x14ac:dyDescent="0.3">
      <c r="A14" s="20"/>
      <c r="B14" s="19"/>
      <c r="C14" s="19"/>
      <c r="D14" s="22" t="s">
        <v>163</v>
      </c>
      <c r="E14" s="22" t="s">
        <v>164</v>
      </c>
      <c r="F14" s="20" t="s">
        <v>165</v>
      </c>
      <c r="G14" s="20">
        <v>100</v>
      </c>
      <c r="H14" s="20">
        <v>100</v>
      </c>
      <c r="I14" s="24">
        <v>618911000</v>
      </c>
      <c r="J14" s="20">
        <v>100</v>
      </c>
      <c r="K14" s="24">
        <v>582500000</v>
      </c>
      <c r="L14" s="20"/>
      <c r="M14" s="20"/>
      <c r="N14" s="20"/>
      <c r="O14" s="20"/>
      <c r="P14" s="20"/>
      <c r="Q14" s="20"/>
      <c r="R14" s="20"/>
      <c r="S14" s="20"/>
      <c r="T14" s="20" t="s">
        <v>73</v>
      </c>
      <c r="U14" s="19"/>
    </row>
    <row r="15" spans="1:21" ht="106.5" customHeight="1" thickBot="1" x14ac:dyDescent="0.3">
      <c r="A15" s="20"/>
      <c r="B15" s="19"/>
      <c r="C15" s="19"/>
      <c r="D15" s="20" t="s">
        <v>166</v>
      </c>
      <c r="E15" s="20" t="s">
        <v>167</v>
      </c>
      <c r="F15" s="20" t="s">
        <v>168</v>
      </c>
      <c r="G15" s="20">
        <v>12</v>
      </c>
      <c r="H15" s="20">
        <v>12</v>
      </c>
      <c r="I15" s="24">
        <v>32500000</v>
      </c>
      <c r="J15" s="20">
        <v>12</v>
      </c>
      <c r="K15" s="24">
        <v>42500000</v>
      </c>
      <c r="L15" s="20"/>
      <c r="M15" s="20"/>
      <c r="N15" s="20"/>
      <c r="O15" s="20"/>
      <c r="P15" s="20"/>
      <c r="Q15" s="20"/>
      <c r="R15" s="20"/>
      <c r="S15" s="20"/>
      <c r="T15" s="20" t="s">
        <v>73</v>
      </c>
      <c r="U15" s="19"/>
    </row>
    <row r="16" spans="1:21" ht="63.75" thickBot="1" x14ac:dyDescent="0.3">
      <c r="A16" s="20"/>
      <c r="B16" s="19"/>
      <c r="C16" s="19"/>
      <c r="D16" s="20" t="s">
        <v>169</v>
      </c>
      <c r="E16" s="20" t="s">
        <v>170</v>
      </c>
      <c r="F16" s="20" t="s">
        <v>171</v>
      </c>
      <c r="G16" s="20">
        <v>27</v>
      </c>
      <c r="H16" s="20">
        <v>27</v>
      </c>
      <c r="I16" s="24">
        <v>143500000</v>
      </c>
      <c r="J16" s="20">
        <v>14</v>
      </c>
      <c r="K16" s="24">
        <v>110000000</v>
      </c>
      <c r="L16" s="20"/>
      <c r="M16" s="20"/>
      <c r="N16" s="20"/>
      <c r="O16" s="20"/>
      <c r="P16" s="20"/>
      <c r="Q16" s="20"/>
      <c r="R16" s="20"/>
      <c r="S16" s="20"/>
      <c r="T16" s="20" t="s">
        <v>73</v>
      </c>
      <c r="U16" s="19"/>
    </row>
    <row r="17" spans="1:21" ht="79.5" thickBot="1" x14ac:dyDescent="0.3">
      <c r="A17" s="20"/>
      <c r="B17" s="19"/>
      <c r="C17" s="19"/>
      <c r="D17" s="20" t="s">
        <v>172</v>
      </c>
      <c r="E17" s="20" t="s">
        <v>173</v>
      </c>
      <c r="F17" s="20" t="s">
        <v>174</v>
      </c>
      <c r="G17" s="20">
        <v>4</v>
      </c>
      <c r="H17" s="20">
        <v>5</v>
      </c>
      <c r="I17" s="24">
        <v>442911000</v>
      </c>
      <c r="J17" s="20">
        <v>5</v>
      </c>
      <c r="K17" s="24">
        <v>430000000</v>
      </c>
      <c r="L17" s="20"/>
      <c r="M17" s="20"/>
      <c r="N17" s="20"/>
      <c r="O17" s="20"/>
      <c r="P17" s="20"/>
      <c r="Q17" s="20"/>
      <c r="R17" s="20"/>
      <c r="S17" s="20"/>
      <c r="T17" s="20" t="s">
        <v>73</v>
      </c>
      <c r="U17" s="19"/>
    </row>
    <row r="18" spans="1:21" ht="120" customHeight="1" thickBot="1" x14ac:dyDescent="0.3">
      <c r="A18" s="20"/>
      <c r="B18" s="19"/>
      <c r="C18" s="19"/>
      <c r="D18" s="22" t="s">
        <v>185</v>
      </c>
      <c r="E18" s="22" t="s">
        <v>186</v>
      </c>
      <c r="F18" s="20" t="s">
        <v>187</v>
      </c>
      <c r="G18" s="20">
        <v>100</v>
      </c>
      <c r="H18" s="20">
        <v>100</v>
      </c>
      <c r="I18" s="24">
        <v>5000000</v>
      </c>
      <c r="J18" s="20">
        <v>100</v>
      </c>
      <c r="K18" s="24">
        <v>7500000</v>
      </c>
      <c r="L18" s="20"/>
      <c r="M18" s="20"/>
      <c r="N18" s="20"/>
      <c r="O18" s="20"/>
      <c r="P18" s="20"/>
      <c r="Q18" s="20"/>
      <c r="R18" s="20"/>
      <c r="S18" s="20"/>
      <c r="T18" s="20" t="s">
        <v>73</v>
      </c>
      <c r="U18" s="19"/>
    </row>
    <row r="19" spans="1:21" ht="174.75" customHeight="1" thickBot="1" x14ac:dyDescent="0.3">
      <c r="A19" s="20"/>
      <c r="B19" s="19"/>
      <c r="C19" s="19"/>
      <c r="D19" s="20" t="s">
        <v>188</v>
      </c>
      <c r="E19" s="20" t="s">
        <v>189</v>
      </c>
      <c r="F19" s="20" t="s">
        <v>190</v>
      </c>
      <c r="G19" s="20">
        <v>7</v>
      </c>
      <c r="H19" s="20">
        <v>10</v>
      </c>
      <c r="I19" s="24">
        <v>5000000</v>
      </c>
      <c r="J19" s="20">
        <v>10</v>
      </c>
      <c r="K19" s="24">
        <v>7500000</v>
      </c>
      <c r="L19" s="20"/>
      <c r="M19" s="20"/>
      <c r="N19" s="20"/>
      <c r="O19" s="20"/>
      <c r="P19" s="20"/>
      <c r="Q19" s="20"/>
      <c r="R19" s="20"/>
      <c r="S19" s="20"/>
      <c r="T19" s="20" t="s">
        <v>73</v>
      </c>
      <c r="U19" s="19"/>
    </row>
    <row r="20" spans="1:21" ht="47.25" customHeight="1" x14ac:dyDescent="0.25">
      <c r="A20" s="123" t="s">
        <v>77</v>
      </c>
      <c r="B20" s="123" t="s">
        <v>203</v>
      </c>
      <c r="C20" s="123" t="s">
        <v>79</v>
      </c>
      <c r="D20" s="116" t="s">
        <v>70</v>
      </c>
      <c r="E20" s="116" t="s">
        <v>80</v>
      </c>
      <c r="F20" s="61" t="s">
        <v>81</v>
      </c>
      <c r="G20" s="91"/>
      <c r="H20" s="91"/>
      <c r="I20" s="91"/>
      <c r="J20" s="91"/>
      <c r="K20" s="91"/>
      <c r="L20" s="91">
        <v>79</v>
      </c>
      <c r="M20" s="119">
        <f>M23+M29+M33+M65+M69+M73</f>
        <v>3950644236</v>
      </c>
      <c r="N20" s="116">
        <v>79.5</v>
      </c>
      <c r="O20" s="119">
        <f>O23+O29+O33+O65+O69+O73</f>
        <v>4189644236</v>
      </c>
      <c r="P20" s="116">
        <v>80</v>
      </c>
      <c r="Q20" s="119">
        <f>Q23+Q29+Q33+Q65+Q69+Q73</f>
        <v>4315644236</v>
      </c>
      <c r="R20" s="116">
        <v>80</v>
      </c>
      <c r="S20" s="119">
        <f>S23+S29+S33+S65+S69+S73</f>
        <v>12455932708</v>
      </c>
      <c r="T20" s="91" t="s">
        <v>73</v>
      </c>
      <c r="U20" s="91"/>
    </row>
    <row r="21" spans="1:21" ht="78.75" x14ac:dyDescent="0.25">
      <c r="A21" s="124"/>
      <c r="B21" s="124"/>
      <c r="C21" s="124"/>
      <c r="D21" s="117"/>
      <c r="E21" s="117"/>
      <c r="F21" s="63" t="s">
        <v>82</v>
      </c>
      <c r="G21" s="114"/>
      <c r="H21" s="114"/>
      <c r="I21" s="114"/>
      <c r="J21" s="114"/>
      <c r="K21" s="114"/>
      <c r="L21" s="114"/>
      <c r="M21" s="121"/>
      <c r="N21" s="117"/>
      <c r="O21" s="121"/>
      <c r="P21" s="117"/>
      <c r="Q21" s="121"/>
      <c r="R21" s="117"/>
      <c r="S21" s="121"/>
      <c r="T21" s="114"/>
      <c r="U21" s="114"/>
    </row>
    <row r="22" spans="1:21" ht="111" thickBot="1" x14ac:dyDescent="0.3">
      <c r="A22" s="125"/>
      <c r="B22" s="125"/>
      <c r="C22" s="125"/>
      <c r="D22" s="118"/>
      <c r="E22" s="118"/>
      <c r="F22" s="62" t="s">
        <v>83</v>
      </c>
      <c r="G22" s="92"/>
      <c r="H22" s="92"/>
      <c r="I22" s="92"/>
      <c r="J22" s="92"/>
      <c r="K22" s="92"/>
      <c r="L22" s="92"/>
      <c r="M22" s="122"/>
      <c r="N22" s="118"/>
      <c r="O22" s="122"/>
      <c r="P22" s="118"/>
      <c r="Q22" s="122"/>
      <c r="R22" s="118"/>
      <c r="S22" s="122"/>
      <c r="T22" s="92"/>
      <c r="U22" s="92"/>
    </row>
    <row r="23" spans="1:21" ht="153" customHeight="1" thickBot="1" x14ac:dyDescent="0.3">
      <c r="A23" s="30"/>
      <c r="B23" s="30"/>
      <c r="C23" s="30"/>
      <c r="D23" s="30"/>
      <c r="E23" s="37" t="s">
        <v>191</v>
      </c>
      <c r="F23" s="45" t="s">
        <v>192</v>
      </c>
      <c r="G23" s="31"/>
      <c r="H23" s="31"/>
      <c r="I23" s="31"/>
      <c r="J23" s="31"/>
      <c r="K23" s="31"/>
      <c r="L23" s="31">
        <v>18</v>
      </c>
      <c r="M23" s="39">
        <f>M24+M25</f>
        <v>18456000</v>
      </c>
      <c r="N23" s="31">
        <v>18</v>
      </c>
      <c r="O23" s="39">
        <f>O24+O25</f>
        <v>18456000</v>
      </c>
      <c r="P23" s="31">
        <v>18</v>
      </c>
      <c r="Q23" s="39">
        <f>Q24+Q25</f>
        <v>18456000</v>
      </c>
      <c r="R23" s="31">
        <v>54</v>
      </c>
      <c r="S23" s="39">
        <f>M23+O23+Q23</f>
        <v>55368000</v>
      </c>
      <c r="T23" s="30" t="s">
        <v>73</v>
      </c>
      <c r="U23" s="31"/>
    </row>
    <row r="24" spans="1:21" ht="122.25" customHeight="1" thickBot="1" x14ac:dyDescent="0.3">
      <c r="A24" s="30"/>
      <c r="B24" s="30"/>
      <c r="C24" s="30"/>
      <c r="D24" s="30"/>
      <c r="E24" s="30" t="s">
        <v>6</v>
      </c>
      <c r="F24" s="53" t="s">
        <v>193</v>
      </c>
      <c r="G24" s="30"/>
      <c r="H24" s="30"/>
      <c r="I24" s="30"/>
      <c r="J24" s="30"/>
      <c r="K24" s="30"/>
      <c r="L24" s="30">
        <v>4</v>
      </c>
      <c r="M24" s="36">
        <v>1152000</v>
      </c>
      <c r="N24" s="30">
        <v>4</v>
      </c>
      <c r="O24" s="36">
        <v>1152000</v>
      </c>
      <c r="P24" s="30">
        <v>4</v>
      </c>
      <c r="Q24" s="36">
        <v>1152000</v>
      </c>
      <c r="R24" s="30">
        <v>12</v>
      </c>
      <c r="S24" s="43">
        <f>M24+O24+Q24</f>
        <v>3456000</v>
      </c>
      <c r="T24" s="30"/>
      <c r="U24" s="30"/>
    </row>
    <row r="25" spans="1:21" ht="80.25" customHeight="1" x14ac:dyDescent="0.25">
      <c r="A25" s="91"/>
      <c r="B25" s="91"/>
      <c r="C25" s="91"/>
      <c r="D25" s="106"/>
      <c r="E25" s="109" t="s">
        <v>85</v>
      </c>
      <c r="F25" s="109" t="s">
        <v>194</v>
      </c>
      <c r="G25" s="91"/>
      <c r="H25" s="91"/>
      <c r="I25" s="91"/>
      <c r="J25" s="91"/>
      <c r="K25" s="91"/>
      <c r="L25" s="91">
        <v>14</v>
      </c>
      <c r="M25" s="111">
        <v>17304000</v>
      </c>
      <c r="N25" s="91">
        <v>14</v>
      </c>
      <c r="O25" s="111">
        <v>17304000</v>
      </c>
      <c r="P25" s="91">
        <v>14</v>
      </c>
      <c r="Q25" s="111">
        <v>17304000</v>
      </c>
      <c r="R25" s="91">
        <v>42</v>
      </c>
      <c r="S25" s="102">
        <f>M25+O25+Q25</f>
        <v>51912000</v>
      </c>
      <c r="T25" s="91" t="s">
        <v>73</v>
      </c>
      <c r="U25" s="106"/>
    </row>
    <row r="26" spans="1:21" x14ac:dyDescent="0.25">
      <c r="A26" s="114"/>
      <c r="B26" s="114"/>
      <c r="C26" s="114"/>
      <c r="D26" s="107"/>
      <c r="E26" s="115"/>
      <c r="F26" s="115"/>
      <c r="G26" s="114"/>
      <c r="H26" s="114"/>
      <c r="I26" s="114"/>
      <c r="J26" s="114"/>
      <c r="K26" s="114"/>
      <c r="L26" s="114"/>
      <c r="M26" s="112"/>
      <c r="N26" s="114"/>
      <c r="O26" s="112"/>
      <c r="P26" s="114"/>
      <c r="Q26" s="112"/>
      <c r="R26" s="114"/>
      <c r="S26" s="120"/>
      <c r="T26" s="114"/>
      <c r="U26" s="107"/>
    </row>
    <row r="27" spans="1:21" x14ac:dyDescent="0.25">
      <c r="A27" s="114"/>
      <c r="B27" s="114"/>
      <c r="C27" s="114"/>
      <c r="D27" s="107"/>
      <c r="E27" s="115"/>
      <c r="F27" s="115"/>
      <c r="G27" s="114"/>
      <c r="H27" s="114"/>
      <c r="I27" s="114"/>
      <c r="J27" s="114"/>
      <c r="K27" s="114"/>
      <c r="L27" s="114"/>
      <c r="M27" s="112"/>
      <c r="N27" s="114"/>
      <c r="O27" s="112"/>
      <c r="P27" s="114"/>
      <c r="Q27" s="112"/>
      <c r="R27" s="114"/>
      <c r="S27" s="120"/>
      <c r="T27" s="114"/>
      <c r="U27" s="107"/>
    </row>
    <row r="28" spans="1:21" ht="2.25" customHeight="1" thickBot="1" x14ac:dyDescent="0.3">
      <c r="A28" s="92"/>
      <c r="B28" s="92"/>
      <c r="C28" s="92"/>
      <c r="D28" s="108"/>
      <c r="E28" s="110"/>
      <c r="F28" s="110"/>
      <c r="G28" s="92"/>
      <c r="H28" s="92"/>
      <c r="I28" s="92"/>
      <c r="J28" s="92"/>
      <c r="K28" s="92"/>
      <c r="L28" s="92"/>
      <c r="M28" s="113"/>
      <c r="N28" s="92"/>
      <c r="O28" s="113"/>
      <c r="P28" s="92"/>
      <c r="Q28" s="113"/>
      <c r="R28" s="92"/>
      <c r="S28" s="103"/>
      <c r="T28" s="92"/>
      <c r="U28" s="108"/>
    </row>
    <row r="29" spans="1:21" ht="96.75" customHeight="1" thickBot="1" x14ac:dyDescent="0.3">
      <c r="A29" s="30"/>
      <c r="B29" s="30"/>
      <c r="C29" s="30"/>
      <c r="D29" s="30"/>
      <c r="E29" s="37" t="s">
        <v>8</v>
      </c>
      <c r="F29" s="54" t="s">
        <v>195</v>
      </c>
      <c r="G29" s="31"/>
      <c r="H29" s="31"/>
      <c r="I29" s="31"/>
      <c r="J29" s="31"/>
      <c r="K29" s="31"/>
      <c r="L29" s="31">
        <v>44</v>
      </c>
      <c r="M29" s="44">
        <v>2993975210</v>
      </c>
      <c r="N29" s="31">
        <v>44</v>
      </c>
      <c r="O29" s="39">
        <v>3182975210</v>
      </c>
      <c r="P29" s="31">
        <v>44</v>
      </c>
      <c r="Q29" s="39">
        <v>3308975210</v>
      </c>
      <c r="R29" s="31">
        <v>132</v>
      </c>
      <c r="S29" s="57">
        <v>9485925630</v>
      </c>
      <c r="T29" s="30" t="s">
        <v>73</v>
      </c>
      <c r="U29" s="31"/>
    </row>
    <row r="30" spans="1:21" ht="91.5" customHeight="1" thickBot="1" x14ac:dyDescent="0.3">
      <c r="A30" s="91"/>
      <c r="B30" s="91"/>
      <c r="C30" s="91"/>
      <c r="D30" s="91"/>
      <c r="E30" s="109" t="s">
        <v>196</v>
      </c>
      <c r="F30" s="109" t="s">
        <v>197</v>
      </c>
      <c r="G30" s="91"/>
      <c r="H30" s="91"/>
      <c r="I30" s="91"/>
      <c r="J30" s="91"/>
      <c r="K30" s="91"/>
      <c r="L30" s="91">
        <v>26</v>
      </c>
      <c r="M30" s="102">
        <v>2993207210</v>
      </c>
      <c r="N30" s="91">
        <v>26</v>
      </c>
      <c r="O30" s="102">
        <v>3182207210</v>
      </c>
      <c r="P30" s="91">
        <v>26</v>
      </c>
      <c r="Q30" s="102">
        <v>3308207210</v>
      </c>
      <c r="R30" s="91">
        <v>78</v>
      </c>
      <c r="S30" s="104">
        <v>9483621630</v>
      </c>
      <c r="T30" s="91" t="s">
        <v>73</v>
      </c>
      <c r="U30" s="91"/>
    </row>
    <row r="31" spans="1:21" ht="15.75" hidden="1" thickBot="1" x14ac:dyDescent="0.3">
      <c r="A31" s="92"/>
      <c r="B31" s="92"/>
      <c r="C31" s="92"/>
      <c r="D31" s="92"/>
      <c r="E31" s="110"/>
      <c r="F31" s="110"/>
      <c r="G31" s="92"/>
      <c r="H31" s="92"/>
      <c r="I31" s="92"/>
      <c r="J31" s="92"/>
      <c r="K31" s="92"/>
      <c r="L31" s="92"/>
      <c r="M31" s="103"/>
      <c r="N31" s="92"/>
      <c r="O31" s="103"/>
      <c r="P31" s="92"/>
      <c r="Q31" s="103"/>
      <c r="R31" s="92"/>
      <c r="S31" s="105"/>
      <c r="T31" s="92"/>
      <c r="U31" s="92"/>
    </row>
    <row r="32" spans="1:21" ht="95.25" thickBot="1" x14ac:dyDescent="0.3">
      <c r="A32" s="30"/>
      <c r="B32" s="30"/>
      <c r="C32" s="30"/>
      <c r="D32" s="30"/>
      <c r="E32" s="30" t="s">
        <v>198</v>
      </c>
      <c r="F32" s="53" t="s">
        <v>199</v>
      </c>
      <c r="G32" s="30"/>
      <c r="H32" s="30"/>
      <c r="I32" s="30"/>
      <c r="J32" s="30"/>
      <c r="K32" s="30"/>
      <c r="L32" s="30">
        <v>18</v>
      </c>
      <c r="M32" s="43">
        <v>768000</v>
      </c>
      <c r="N32" s="30">
        <v>18</v>
      </c>
      <c r="O32" s="43">
        <v>768000</v>
      </c>
      <c r="P32" s="30">
        <v>18</v>
      </c>
      <c r="Q32" s="43">
        <v>768000</v>
      </c>
      <c r="R32" s="30">
        <v>54</v>
      </c>
      <c r="S32" s="36">
        <v>2304000</v>
      </c>
      <c r="T32" s="30" t="s">
        <v>73</v>
      </c>
      <c r="U32" s="30"/>
    </row>
    <row r="33" spans="1:21" ht="209.25" customHeight="1" x14ac:dyDescent="0.25">
      <c r="A33" s="91"/>
      <c r="B33" s="91"/>
      <c r="C33" s="123"/>
      <c r="D33" s="91"/>
      <c r="E33" s="123" t="s">
        <v>11</v>
      </c>
      <c r="F33" s="132" t="s">
        <v>138</v>
      </c>
      <c r="G33" s="91"/>
      <c r="H33" s="91"/>
      <c r="I33" s="91"/>
      <c r="J33" s="91"/>
      <c r="K33" s="91"/>
      <c r="L33" s="61"/>
      <c r="M33" s="126">
        <f>SUM(M58:M64)</f>
        <v>341926310</v>
      </c>
      <c r="N33" s="61"/>
      <c r="O33" s="126">
        <f>SUM(O58:O64)</f>
        <v>351926310</v>
      </c>
      <c r="P33" s="61"/>
      <c r="Q33" s="126">
        <f>SUM(Q58:Q64)</f>
        <v>351926310</v>
      </c>
      <c r="R33" s="61"/>
      <c r="S33" s="126">
        <f>M33+O33+Q33</f>
        <v>1045778930</v>
      </c>
      <c r="T33" s="91" t="s">
        <v>73</v>
      </c>
      <c r="U33" s="91"/>
    </row>
    <row r="34" spans="1:21" ht="15.75" x14ac:dyDescent="0.25">
      <c r="A34" s="114"/>
      <c r="B34" s="114"/>
      <c r="C34" s="124"/>
      <c r="D34" s="114"/>
      <c r="E34" s="124"/>
      <c r="F34" s="133"/>
      <c r="G34" s="114"/>
      <c r="H34" s="114"/>
      <c r="I34" s="114"/>
      <c r="J34" s="114"/>
      <c r="K34" s="114"/>
      <c r="L34" s="63"/>
      <c r="M34" s="127"/>
      <c r="N34" s="63"/>
      <c r="O34" s="127"/>
      <c r="P34" s="63"/>
      <c r="Q34" s="127"/>
      <c r="R34" s="63"/>
      <c r="S34" s="127"/>
      <c r="T34" s="114"/>
      <c r="U34" s="114"/>
    </row>
    <row r="35" spans="1:21" ht="15.75" x14ac:dyDescent="0.25">
      <c r="A35" s="114"/>
      <c r="B35" s="114"/>
      <c r="C35" s="124"/>
      <c r="D35" s="114"/>
      <c r="E35" s="124"/>
      <c r="F35" s="133"/>
      <c r="G35" s="114"/>
      <c r="H35" s="114"/>
      <c r="I35" s="114"/>
      <c r="J35" s="114"/>
      <c r="K35" s="114"/>
      <c r="L35" s="63"/>
      <c r="M35" s="127"/>
      <c r="N35" s="63"/>
      <c r="O35" s="127"/>
      <c r="P35" s="63"/>
      <c r="Q35" s="127"/>
      <c r="R35" s="63"/>
      <c r="S35" s="127"/>
      <c r="T35" s="114"/>
      <c r="U35" s="114"/>
    </row>
    <row r="36" spans="1:21" ht="15.75" x14ac:dyDescent="0.25">
      <c r="A36" s="114"/>
      <c r="B36" s="114"/>
      <c r="C36" s="124"/>
      <c r="D36" s="114"/>
      <c r="E36" s="124"/>
      <c r="F36" s="133"/>
      <c r="G36" s="114"/>
      <c r="H36" s="114"/>
      <c r="I36" s="114"/>
      <c r="J36" s="114"/>
      <c r="K36" s="114"/>
      <c r="L36" s="63"/>
      <c r="M36" s="127"/>
      <c r="N36" s="63"/>
      <c r="O36" s="127"/>
      <c r="P36" s="63"/>
      <c r="Q36" s="127"/>
      <c r="R36" s="63"/>
      <c r="S36" s="127"/>
      <c r="T36" s="114"/>
      <c r="U36" s="114"/>
    </row>
    <row r="37" spans="1:21" ht="15.75" x14ac:dyDescent="0.25">
      <c r="A37" s="114"/>
      <c r="B37" s="114"/>
      <c r="C37" s="124"/>
      <c r="D37" s="114"/>
      <c r="E37" s="124"/>
      <c r="F37" s="133"/>
      <c r="G37" s="114"/>
      <c r="H37" s="114"/>
      <c r="I37" s="114"/>
      <c r="J37" s="114"/>
      <c r="K37" s="114"/>
      <c r="L37" s="63"/>
      <c r="M37" s="127"/>
      <c r="N37" s="63"/>
      <c r="O37" s="127"/>
      <c r="P37" s="63"/>
      <c r="Q37" s="127"/>
      <c r="R37" s="63"/>
      <c r="S37" s="127"/>
      <c r="T37" s="114"/>
      <c r="U37" s="114"/>
    </row>
    <row r="38" spans="1:21" ht="15.75" x14ac:dyDescent="0.25">
      <c r="A38" s="114"/>
      <c r="B38" s="114"/>
      <c r="C38" s="124"/>
      <c r="D38" s="114"/>
      <c r="E38" s="124"/>
      <c r="F38" s="133"/>
      <c r="G38" s="114"/>
      <c r="H38" s="114"/>
      <c r="I38" s="114"/>
      <c r="J38" s="114"/>
      <c r="K38" s="114"/>
      <c r="L38" s="63"/>
      <c r="M38" s="127"/>
      <c r="N38" s="63"/>
      <c r="O38" s="127"/>
      <c r="P38" s="63"/>
      <c r="Q38" s="127"/>
      <c r="R38" s="63"/>
      <c r="S38" s="127"/>
      <c r="T38" s="114"/>
      <c r="U38" s="114"/>
    </row>
    <row r="39" spans="1:21" ht="15.75" x14ac:dyDescent="0.25">
      <c r="A39" s="114"/>
      <c r="B39" s="114"/>
      <c r="C39" s="124"/>
      <c r="D39" s="114"/>
      <c r="E39" s="124"/>
      <c r="F39" s="133"/>
      <c r="G39" s="114"/>
      <c r="H39" s="114"/>
      <c r="I39" s="114"/>
      <c r="J39" s="114"/>
      <c r="K39" s="114"/>
      <c r="L39" s="63"/>
      <c r="M39" s="127"/>
      <c r="N39" s="63"/>
      <c r="O39" s="127"/>
      <c r="P39" s="63"/>
      <c r="Q39" s="127"/>
      <c r="R39" s="63"/>
      <c r="S39" s="127"/>
      <c r="T39" s="114"/>
      <c r="U39" s="114"/>
    </row>
    <row r="40" spans="1:21" ht="15.75" x14ac:dyDescent="0.25">
      <c r="A40" s="114"/>
      <c r="B40" s="114"/>
      <c r="C40" s="124"/>
      <c r="D40" s="114"/>
      <c r="E40" s="124"/>
      <c r="F40" s="133"/>
      <c r="G40" s="114"/>
      <c r="H40" s="114"/>
      <c r="I40" s="114"/>
      <c r="J40" s="114"/>
      <c r="K40" s="114"/>
      <c r="L40" s="63"/>
      <c r="M40" s="127"/>
      <c r="N40" s="63"/>
      <c r="O40" s="127"/>
      <c r="P40" s="63"/>
      <c r="Q40" s="127"/>
      <c r="R40" s="63"/>
      <c r="S40" s="127"/>
      <c r="T40" s="114"/>
      <c r="U40" s="114"/>
    </row>
    <row r="41" spans="1:21" ht="15.75" x14ac:dyDescent="0.25">
      <c r="A41" s="114"/>
      <c r="B41" s="114"/>
      <c r="C41" s="124"/>
      <c r="D41" s="114"/>
      <c r="E41" s="124"/>
      <c r="F41" s="133"/>
      <c r="G41" s="114"/>
      <c r="H41" s="114"/>
      <c r="I41" s="114"/>
      <c r="J41" s="114"/>
      <c r="K41" s="114"/>
      <c r="L41" s="63"/>
      <c r="M41" s="127"/>
      <c r="N41" s="63"/>
      <c r="O41" s="127"/>
      <c r="P41" s="63"/>
      <c r="Q41" s="127"/>
      <c r="R41" s="63"/>
      <c r="S41" s="127"/>
      <c r="T41" s="114"/>
      <c r="U41" s="114"/>
    </row>
    <row r="42" spans="1:21" ht="15.75" x14ac:dyDescent="0.25">
      <c r="A42" s="114"/>
      <c r="B42" s="114"/>
      <c r="C42" s="124"/>
      <c r="D42" s="114"/>
      <c r="E42" s="124"/>
      <c r="F42" s="133"/>
      <c r="G42" s="114"/>
      <c r="H42" s="114"/>
      <c r="I42" s="114"/>
      <c r="J42" s="114"/>
      <c r="K42" s="114"/>
      <c r="L42" s="63"/>
      <c r="M42" s="127"/>
      <c r="N42" s="63"/>
      <c r="O42" s="127"/>
      <c r="P42" s="63"/>
      <c r="Q42" s="127"/>
      <c r="R42" s="63"/>
      <c r="S42" s="127"/>
      <c r="T42" s="114"/>
      <c r="U42" s="114"/>
    </row>
    <row r="43" spans="1:21" ht="15.75" x14ac:dyDescent="0.25">
      <c r="A43" s="114"/>
      <c r="B43" s="114"/>
      <c r="C43" s="124"/>
      <c r="D43" s="114"/>
      <c r="E43" s="124"/>
      <c r="F43" s="133"/>
      <c r="G43" s="114"/>
      <c r="H43" s="114"/>
      <c r="I43" s="114"/>
      <c r="J43" s="114"/>
      <c r="K43" s="114"/>
      <c r="L43" s="63"/>
      <c r="M43" s="127"/>
      <c r="N43" s="63"/>
      <c r="O43" s="127"/>
      <c r="P43" s="63"/>
      <c r="Q43" s="127"/>
      <c r="R43" s="63"/>
      <c r="S43" s="127"/>
      <c r="T43" s="114"/>
      <c r="U43" s="114"/>
    </row>
    <row r="44" spans="1:21" ht="15.75" x14ac:dyDescent="0.25">
      <c r="A44" s="114"/>
      <c r="B44" s="114"/>
      <c r="C44" s="124"/>
      <c r="D44" s="114"/>
      <c r="E44" s="124"/>
      <c r="F44" s="133"/>
      <c r="G44" s="114"/>
      <c r="H44" s="114"/>
      <c r="I44" s="114"/>
      <c r="J44" s="114"/>
      <c r="K44" s="114"/>
      <c r="L44" s="63"/>
      <c r="M44" s="127"/>
      <c r="N44" s="63"/>
      <c r="O44" s="127"/>
      <c r="P44" s="63"/>
      <c r="Q44" s="127"/>
      <c r="R44" s="63"/>
      <c r="S44" s="127"/>
      <c r="T44" s="114"/>
      <c r="U44" s="114"/>
    </row>
    <row r="45" spans="1:21" ht="15.75" x14ac:dyDescent="0.25">
      <c r="A45" s="114"/>
      <c r="B45" s="114"/>
      <c r="C45" s="124"/>
      <c r="D45" s="114"/>
      <c r="E45" s="124"/>
      <c r="F45" s="133"/>
      <c r="G45" s="114"/>
      <c r="H45" s="114"/>
      <c r="I45" s="114"/>
      <c r="J45" s="114"/>
      <c r="K45" s="114"/>
      <c r="L45" s="63"/>
      <c r="M45" s="127"/>
      <c r="N45" s="63"/>
      <c r="O45" s="127"/>
      <c r="P45" s="63"/>
      <c r="Q45" s="127"/>
      <c r="R45" s="63"/>
      <c r="S45" s="127"/>
      <c r="T45" s="114"/>
      <c r="U45" s="114"/>
    </row>
    <row r="46" spans="1:21" ht="15.75" x14ac:dyDescent="0.25">
      <c r="A46" s="114"/>
      <c r="B46" s="114"/>
      <c r="C46" s="124"/>
      <c r="D46" s="114"/>
      <c r="E46" s="124"/>
      <c r="F46" s="133"/>
      <c r="G46" s="114"/>
      <c r="H46" s="114"/>
      <c r="I46" s="114"/>
      <c r="J46" s="114"/>
      <c r="K46" s="114"/>
      <c r="L46" s="63"/>
      <c r="M46" s="127"/>
      <c r="N46" s="63"/>
      <c r="O46" s="127"/>
      <c r="P46" s="63"/>
      <c r="Q46" s="127"/>
      <c r="R46" s="63"/>
      <c r="S46" s="127"/>
      <c r="T46" s="114"/>
      <c r="U46" s="114"/>
    </row>
    <row r="47" spans="1:21" ht="15.75" x14ac:dyDescent="0.25">
      <c r="A47" s="114"/>
      <c r="B47" s="114"/>
      <c r="C47" s="124"/>
      <c r="D47" s="114"/>
      <c r="E47" s="124"/>
      <c r="F47" s="133"/>
      <c r="G47" s="114"/>
      <c r="H47" s="114"/>
      <c r="I47" s="114"/>
      <c r="J47" s="114"/>
      <c r="K47" s="114"/>
      <c r="L47" s="63"/>
      <c r="M47" s="127"/>
      <c r="N47" s="63"/>
      <c r="O47" s="127"/>
      <c r="P47" s="63"/>
      <c r="Q47" s="127"/>
      <c r="R47" s="63"/>
      <c r="S47" s="127"/>
      <c r="T47" s="114"/>
      <c r="U47" s="114"/>
    </row>
    <row r="48" spans="1:21" ht="4.5" customHeight="1" thickBot="1" x14ac:dyDescent="0.3">
      <c r="A48" s="114"/>
      <c r="B48" s="114"/>
      <c r="C48" s="124"/>
      <c r="D48" s="114"/>
      <c r="E48" s="124"/>
      <c r="F48" s="133"/>
      <c r="G48" s="114"/>
      <c r="H48" s="114"/>
      <c r="I48" s="114"/>
      <c r="J48" s="114"/>
      <c r="K48" s="114"/>
      <c r="L48" s="63"/>
      <c r="M48" s="127"/>
      <c r="N48" s="63"/>
      <c r="O48" s="127"/>
      <c r="P48" s="63"/>
      <c r="Q48" s="127"/>
      <c r="R48" s="63"/>
      <c r="S48" s="127"/>
      <c r="T48" s="114"/>
      <c r="U48" s="114"/>
    </row>
    <row r="49" spans="1:21" ht="10.5" hidden="1" customHeight="1" thickBot="1" x14ac:dyDescent="0.3">
      <c r="A49" s="114"/>
      <c r="B49" s="114"/>
      <c r="C49" s="124"/>
      <c r="D49" s="114"/>
      <c r="E49" s="124"/>
      <c r="F49" s="133"/>
      <c r="G49" s="114"/>
      <c r="H49" s="114"/>
      <c r="I49" s="114"/>
      <c r="J49" s="114"/>
      <c r="K49" s="114"/>
      <c r="L49" s="63"/>
      <c r="M49" s="127"/>
      <c r="N49" s="63"/>
      <c r="O49" s="127"/>
      <c r="P49" s="63"/>
      <c r="Q49" s="127"/>
      <c r="R49" s="63"/>
      <c r="S49" s="127"/>
      <c r="T49" s="114"/>
      <c r="U49" s="114"/>
    </row>
    <row r="50" spans="1:21" ht="16.5" hidden="1" customHeight="1" thickBot="1" x14ac:dyDescent="0.3">
      <c r="A50" s="114"/>
      <c r="B50" s="114"/>
      <c r="C50" s="124"/>
      <c r="D50" s="114"/>
      <c r="E50" s="124"/>
      <c r="F50" s="133"/>
      <c r="G50" s="114"/>
      <c r="H50" s="114"/>
      <c r="I50" s="114"/>
      <c r="J50" s="114"/>
      <c r="K50" s="114"/>
      <c r="L50" s="63"/>
      <c r="M50" s="127"/>
      <c r="N50" s="63"/>
      <c r="O50" s="127"/>
      <c r="P50" s="63"/>
      <c r="Q50" s="127"/>
      <c r="R50" s="63"/>
      <c r="S50" s="127"/>
      <c r="T50" s="114"/>
      <c r="U50" s="114"/>
    </row>
    <row r="51" spans="1:21" ht="16.5" hidden="1" customHeight="1" thickBot="1" x14ac:dyDescent="0.3">
      <c r="A51" s="114"/>
      <c r="B51" s="114"/>
      <c r="C51" s="124"/>
      <c r="D51" s="114"/>
      <c r="E51" s="124"/>
      <c r="F51" s="133"/>
      <c r="G51" s="114"/>
      <c r="H51" s="114"/>
      <c r="I51" s="114"/>
      <c r="J51" s="114"/>
      <c r="K51" s="114"/>
      <c r="L51" s="63"/>
      <c r="M51" s="127"/>
      <c r="N51" s="63"/>
      <c r="O51" s="127"/>
      <c r="P51" s="63"/>
      <c r="Q51" s="127"/>
      <c r="R51" s="63"/>
      <c r="S51" s="127"/>
      <c r="T51" s="114"/>
      <c r="U51" s="114"/>
    </row>
    <row r="52" spans="1:21" ht="7.5" hidden="1" customHeight="1" thickBot="1" x14ac:dyDescent="0.3">
      <c r="A52" s="114"/>
      <c r="B52" s="114"/>
      <c r="C52" s="124"/>
      <c r="D52" s="114"/>
      <c r="E52" s="124"/>
      <c r="F52" s="133"/>
      <c r="G52" s="114"/>
      <c r="H52" s="114"/>
      <c r="I52" s="114"/>
      <c r="J52" s="114"/>
      <c r="K52" s="114"/>
      <c r="L52" s="63"/>
      <c r="M52" s="127"/>
      <c r="N52" s="63"/>
      <c r="O52" s="127"/>
      <c r="P52" s="63"/>
      <c r="Q52" s="127"/>
      <c r="R52" s="63"/>
      <c r="S52" s="127"/>
      <c r="T52" s="114"/>
      <c r="U52" s="114"/>
    </row>
    <row r="53" spans="1:21" ht="16.5" hidden="1" customHeight="1" thickBot="1" x14ac:dyDescent="0.3">
      <c r="A53" s="114"/>
      <c r="B53" s="114"/>
      <c r="C53" s="124"/>
      <c r="D53" s="114"/>
      <c r="E53" s="124"/>
      <c r="F53" s="133"/>
      <c r="G53" s="114"/>
      <c r="H53" s="114"/>
      <c r="I53" s="114"/>
      <c r="J53" s="114"/>
      <c r="K53" s="114"/>
      <c r="L53" s="63"/>
      <c r="M53" s="127"/>
      <c r="N53" s="63"/>
      <c r="O53" s="127"/>
      <c r="P53" s="63"/>
      <c r="Q53" s="127"/>
      <c r="R53" s="63"/>
      <c r="S53" s="127"/>
      <c r="T53" s="114"/>
      <c r="U53" s="114"/>
    </row>
    <row r="54" spans="1:21" ht="16.5" hidden="1" customHeight="1" thickBot="1" x14ac:dyDescent="0.3">
      <c r="A54" s="114"/>
      <c r="B54" s="114"/>
      <c r="C54" s="124"/>
      <c r="D54" s="114"/>
      <c r="E54" s="124"/>
      <c r="F54" s="133"/>
      <c r="G54" s="114"/>
      <c r="H54" s="114"/>
      <c r="I54" s="114"/>
      <c r="J54" s="114"/>
      <c r="K54" s="114"/>
      <c r="L54" s="63"/>
      <c r="M54" s="127"/>
      <c r="N54" s="63"/>
      <c r="O54" s="127"/>
      <c r="P54" s="63"/>
      <c r="Q54" s="127"/>
      <c r="R54" s="63"/>
      <c r="S54" s="127"/>
      <c r="T54" s="114"/>
      <c r="U54" s="114"/>
    </row>
    <row r="55" spans="1:21" ht="16.5" hidden="1" customHeight="1" thickBot="1" x14ac:dyDescent="0.3">
      <c r="A55" s="114"/>
      <c r="B55" s="114"/>
      <c r="C55" s="124"/>
      <c r="D55" s="114"/>
      <c r="E55" s="124"/>
      <c r="F55" s="133"/>
      <c r="G55" s="114"/>
      <c r="H55" s="114"/>
      <c r="I55" s="114"/>
      <c r="J55" s="114"/>
      <c r="K55" s="114"/>
      <c r="L55" s="63"/>
      <c r="M55" s="127"/>
      <c r="N55" s="63"/>
      <c r="O55" s="127"/>
      <c r="P55" s="63"/>
      <c r="Q55" s="127"/>
      <c r="R55" s="63"/>
      <c r="S55" s="127"/>
      <c r="T55" s="114"/>
      <c r="U55" s="114"/>
    </row>
    <row r="56" spans="1:21" ht="16.5" hidden="1" customHeight="1" x14ac:dyDescent="0.25">
      <c r="A56" s="114"/>
      <c r="B56" s="114"/>
      <c r="C56" s="124"/>
      <c r="D56" s="114"/>
      <c r="E56" s="124"/>
      <c r="F56" s="133"/>
      <c r="G56" s="114"/>
      <c r="H56" s="114"/>
      <c r="I56" s="114"/>
      <c r="J56" s="114"/>
      <c r="K56" s="114"/>
      <c r="L56" s="63"/>
      <c r="M56" s="127"/>
      <c r="N56" s="63"/>
      <c r="O56" s="127"/>
      <c r="P56" s="63"/>
      <c r="Q56" s="127"/>
      <c r="R56" s="63"/>
      <c r="S56" s="127"/>
      <c r="T56" s="114"/>
      <c r="U56" s="114"/>
    </row>
    <row r="57" spans="1:21" ht="16.5" hidden="1" customHeight="1" thickBot="1" x14ac:dyDescent="0.3">
      <c r="A57" s="92"/>
      <c r="B57" s="92"/>
      <c r="C57" s="125"/>
      <c r="D57" s="92"/>
      <c r="E57" s="125"/>
      <c r="F57" s="134"/>
      <c r="G57" s="92"/>
      <c r="H57" s="92"/>
      <c r="I57" s="92"/>
      <c r="J57" s="92"/>
      <c r="K57" s="92"/>
      <c r="L57" s="62">
        <v>12</v>
      </c>
      <c r="M57" s="128"/>
      <c r="N57" s="62">
        <v>12</v>
      </c>
      <c r="O57" s="128"/>
      <c r="P57" s="62">
        <v>12</v>
      </c>
      <c r="Q57" s="128"/>
      <c r="R57" s="62">
        <v>36</v>
      </c>
      <c r="S57" s="128"/>
      <c r="T57" s="92"/>
      <c r="U57" s="92"/>
    </row>
    <row r="58" spans="1:21" ht="111" thickBot="1" x14ac:dyDescent="0.3">
      <c r="A58" s="30"/>
      <c r="B58" s="30"/>
      <c r="C58" s="30"/>
      <c r="D58" s="30"/>
      <c r="E58" s="32" t="s">
        <v>139</v>
      </c>
      <c r="F58" s="32" t="s">
        <v>140</v>
      </c>
      <c r="G58" s="30"/>
      <c r="H58" s="30"/>
      <c r="I58" s="30"/>
      <c r="J58" s="30"/>
      <c r="K58" s="30"/>
      <c r="L58" s="30">
        <v>12</v>
      </c>
      <c r="M58" s="43">
        <v>12560600</v>
      </c>
      <c r="N58" s="30">
        <v>12</v>
      </c>
      <c r="O58" s="43">
        <v>12560600</v>
      </c>
      <c r="P58" s="30">
        <v>12</v>
      </c>
      <c r="Q58" s="43">
        <v>12560600</v>
      </c>
      <c r="R58" s="30">
        <v>36</v>
      </c>
      <c r="S58" s="43">
        <v>37681800</v>
      </c>
      <c r="T58" s="30" t="s">
        <v>73</v>
      </c>
      <c r="U58" s="30"/>
    </row>
    <row r="59" spans="1:21" ht="79.5" thickBot="1" x14ac:dyDescent="0.3">
      <c r="A59" s="30"/>
      <c r="B59" s="30"/>
      <c r="C59" s="30"/>
      <c r="D59" s="30"/>
      <c r="E59" s="32" t="s">
        <v>141</v>
      </c>
      <c r="F59" s="32" t="s">
        <v>142</v>
      </c>
      <c r="G59" s="30"/>
      <c r="H59" s="30"/>
      <c r="I59" s="30"/>
      <c r="J59" s="30"/>
      <c r="K59" s="30"/>
      <c r="L59" s="30">
        <v>12</v>
      </c>
      <c r="M59" s="43">
        <v>127645735</v>
      </c>
      <c r="N59" s="30">
        <v>12</v>
      </c>
      <c r="O59" s="43">
        <v>127645735</v>
      </c>
      <c r="P59" s="30">
        <v>12</v>
      </c>
      <c r="Q59" s="43">
        <v>127645735</v>
      </c>
      <c r="R59" s="30">
        <v>36</v>
      </c>
      <c r="S59" s="43">
        <v>382937205</v>
      </c>
      <c r="T59" s="30" t="s">
        <v>73</v>
      </c>
      <c r="U59" s="30"/>
    </row>
    <row r="60" spans="1:21" ht="63.75" thickBot="1" x14ac:dyDescent="0.3">
      <c r="A60" s="30"/>
      <c r="B60" s="30"/>
      <c r="C60" s="30"/>
      <c r="D60" s="30"/>
      <c r="E60" s="32" t="s">
        <v>143</v>
      </c>
      <c r="F60" s="32" t="s">
        <v>144</v>
      </c>
      <c r="G60" s="30"/>
      <c r="H60" s="30"/>
      <c r="I60" s="30"/>
      <c r="J60" s="30"/>
      <c r="K60" s="30"/>
      <c r="L60" s="30">
        <v>12</v>
      </c>
      <c r="M60" s="43">
        <v>20744950</v>
      </c>
      <c r="N60" s="30">
        <v>12</v>
      </c>
      <c r="O60" s="43">
        <v>20744950</v>
      </c>
      <c r="P60" s="30">
        <v>12</v>
      </c>
      <c r="Q60" s="43">
        <v>20744950</v>
      </c>
      <c r="R60" s="30">
        <v>36</v>
      </c>
      <c r="S60" s="43">
        <v>62234850</v>
      </c>
      <c r="T60" s="30" t="s">
        <v>73</v>
      </c>
      <c r="U60" s="30"/>
    </row>
    <row r="61" spans="1:21" ht="63.75" thickBot="1" x14ac:dyDescent="0.3">
      <c r="A61" s="30"/>
      <c r="B61" s="30"/>
      <c r="C61" s="30"/>
      <c r="D61" s="30"/>
      <c r="E61" s="32" t="s">
        <v>145</v>
      </c>
      <c r="F61" s="32" t="s">
        <v>146</v>
      </c>
      <c r="G61" s="30"/>
      <c r="H61" s="30"/>
      <c r="I61" s="30"/>
      <c r="J61" s="30"/>
      <c r="K61" s="30"/>
      <c r="L61" s="30">
        <v>12</v>
      </c>
      <c r="M61" s="43">
        <v>60200225</v>
      </c>
      <c r="N61" s="30">
        <v>12</v>
      </c>
      <c r="O61" s="43">
        <v>60200225</v>
      </c>
      <c r="P61" s="30">
        <v>12</v>
      </c>
      <c r="Q61" s="43">
        <v>60200225</v>
      </c>
      <c r="R61" s="30">
        <v>36</v>
      </c>
      <c r="S61" s="43">
        <v>180600675</v>
      </c>
      <c r="T61" s="30" t="s">
        <v>73</v>
      </c>
      <c r="U61" s="30"/>
    </row>
    <row r="62" spans="1:21" ht="72" customHeight="1" thickBot="1" x14ac:dyDescent="0.3">
      <c r="A62" s="30"/>
      <c r="B62" s="30"/>
      <c r="C62" s="30"/>
      <c r="D62" s="30"/>
      <c r="E62" s="32" t="s">
        <v>147</v>
      </c>
      <c r="F62" s="32" t="s">
        <v>148</v>
      </c>
      <c r="G62" s="30"/>
      <c r="H62" s="30"/>
      <c r="I62" s="30"/>
      <c r="J62" s="30"/>
      <c r="K62" s="30"/>
      <c r="L62" s="30">
        <v>12</v>
      </c>
      <c r="M62" s="43">
        <v>15334800</v>
      </c>
      <c r="N62" s="30">
        <v>12</v>
      </c>
      <c r="O62" s="43">
        <v>15334800</v>
      </c>
      <c r="P62" s="30">
        <v>12</v>
      </c>
      <c r="Q62" s="43">
        <v>15334800</v>
      </c>
      <c r="R62" s="30">
        <v>36</v>
      </c>
      <c r="S62" s="43">
        <v>46004400</v>
      </c>
      <c r="T62" s="30" t="s">
        <v>73</v>
      </c>
      <c r="U62" s="30"/>
    </row>
    <row r="63" spans="1:21" ht="106.5" customHeight="1" thickBot="1" x14ac:dyDescent="0.3">
      <c r="A63" s="30"/>
      <c r="B63" s="30"/>
      <c r="C63" s="30"/>
      <c r="D63" s="30"/>
      <c r="E63" s="32" t="s">
        <v>149</v>
      </c>
      <c r="F63" s="32" t="s">
        <v>150</v>
      </c>
      <c r="G63" s="30"/>
      <c r="H63" s="30"/>
      <c r="I63" s="30"/>
      <c r="J63" s="30"/>
      <c r="K63" s="30"/>
      <c r="L63" s="30">
        <v>12</v>
      </c>
      <c r="M63" s="43">
        <v>7440000</v>
      </c>
      <c r="N63" s="30">
        <v>12</v>
      </c>
      <c r="O63" s="43">
        <v>7440000</v>
      </c>
      <c r="P63" s="30">
        <v>12</v>
      </c>
      <c r="Q63" s="43">
        <v>7440000</v>
      </c>
      <c r="R63" s="30">
        <v>36</v>
      </c>
      <c r="S63" s="43">
        <v>22320000</v>
      </c>
      <c r="T63" s="30" t="s">
        <v>73</v>
      </c>
      <c r="U63" s="30"/>
    </row>
    <row r="64" spans="1:21" s="69" customFormat="1" ht="95.25" thickBot="1" x14ac:dyDescent="0.3">
      <c r="A64" s="30"/>
      <c r="B64" s="30"/>
      <c r="C64" s="30"/>
      <c r="D64" s="30"/>
      <c r="E64" s="32" t="s">
        <v>161</v>
      </c>
      <c r="F64" s="32" t="s">
        <v>162</v>
      </c>
      <c r="G64" s="30"/>
      <c r="H64" s="30"/>
      <c r="I64" s="30"/>
      <c r="J64" s="30"/>
      <c r="K64" s="30"/>
      <c r="L64" s="30">
        <v>12</v>
      </c>
      <c r="M64" s="36">
        <v>98000000</v>
      </c>
      <c r="N64" s="30">
        <v>12</v>
      </c>
      <c r="O64" s="36">
        <v>108000000</v>
      </c>
      <c r="P64" s="30">
        <v>12</v>
      </c>
      <c r="Q64" s="36">
        <v>108000000</v>
      </c>
      <c r="R64" s="30">
        <v>36</v>
      </c>
      <c r="S64" s="36">
        <v>314000000</v>
      </c>
      <c r="T64" s="30" t="s">
        <v>73</v>
      </c>
      <c r="U64" s="30"/>
    </row>
    <row r="65" spans="1:21" ht="284.25" thickBot="1" x14ac:dyDescent="0.3">
      <c r="A65" s="30"/>
      <c r="B65" s="30"/>
      <c r="C65" s="30"/>
      <c r="D65" s="30"/>
      <c r="E65" s="37" t="s">
        <v>19</v>
      </c>
      <c r="F65" s="37" t="s">
        <v>151</v>
      </c>
      <c r="G65" s="30"/>
      <c r="H65" s="30"/>
      <c r="I65" s="30"/>
      <c r="J65" s="30"/>
      <c r="K65" s="30"/>
      <c r="L65" s="30">
        <v>12</v>
      </c>
      <c r="M65" s="44">
        <v>302813316</v>
      </c>
      <c r="N65" s="30">
        <v>12</v>
      </c>
      <c r="O65" s="44">
        <v>302813316</v>
      </c>
      <c r="P65" s="30">
        <v>12</v>
      </c>
      <c r="Q65" s="44">
        <v>302813316</v>
      </c>
      <c r="R65" s="30">
        <v>36</v>
      </c>
      <c r="S65" s="44">
        <v>908439948</v>
      </c>
      <c r="T65" s="30" t="s">
        <v>73</v>
      </c>
      <c r="U65" s="30"/>
    </row>
    <row r="66" spans="1:21" ht="95.25" thickBot="1" x14ac:dyDescent="0.3">
      <c r="A66" s="30"/>
      <c r="B66" s="30"/>
      <c r="C66" s="30"/>
      <c r="D66" s="30"/>
      <c r="E66" s="32" t="s">
        <v>152</v>
      </c>
      <c r="F66" s="32" t="s">
        <v>153</v>
      </c>
      <c r="G66" s="30"/>
      <c r="H66" s="30"/>
      <c r="I66" s="30"/>
      <c r="J66" s="30"/>
      <c r="K66" s="30"/>
      <c r="L66" s="30">
        <v>12</v>
      </c>
      <c r="M66" s="43">
        <v>22963316</v>
      </c>
      <c r="N66" s="30">
        <v>12</v>
      </c>
      <c r="O66" s="43">
        <v>22963316</v>
      </c>
      <c r="P66" s="30">
        <v>12</v>
      </c>
      <c r="Q66" s="43">
        <v>22963316</v>
      </c>
      <c r="R66" s="30">
        <v>36</v>
      </c>
      <c r="S66" s="44">
        <v>68889948</v>
      </c>
      <c r="T66" s="30" t="s">
        <v>73</v>
      </c>
      <c r="U66" s="30"/>
    </row>
    <row r="67" spans="1:21" ht="95.25" thickBot="1" x14ac:dyDescent="0.3">
      <c r="A67" s="30"/>
      <c r="B67" s="30"/>
      <c r="C67" s="30"/>
      <c r="D67" s="31"/>
      <c r="E67" s="32" t="s">
        <v>154</v>
      </c>
      <c r="F67" s="32" t="s">
        <v>155</v>
      </c>
      <c r="G67" s="30"/>
      <c r="H67" s="30"/>
      <c r="I67" s="30"/>
      <c r="J67" s="30"/>
      <c r="K67" s="30"/>
      <c r="L67" s="30">
        <v>12</v>
      </c>
      <c r="M67" s="43">
        <v>9970000</v>
      </c>
      <c r="N67" s="30">
        <v>12</v>
      </c>
      <c r="O67" s="43">
        <v>9970000</v>
      </c>
      <c r="P67" s="30">
        <v>12</v>
      </c>
      <c r="Q67" s="43">
        <v>9970000</v>
      </c>
      <c r="R67" s="30">
        <v>36</v>
      </c>
      <c r="S67" s="44">
        <v>29910000</v>
      </c>
      <c r="T67" s="30" t="s">
        <v>73</v>
      </c>
      <c r="U67" s="30"/>
    </row>
    <row r="68" spans="1:21" ht="63.75" thickBot="1" x14ac:dyDescent="0.3">
      <c r="A68" s="30"/>
      <c r="B68" s="30"/>
      <c r="C68" s="30"/>
      <c r="D68" s="30"/>
      <c r="E68" s="32" t="s">
        <v>22</v>
      </c>
      <c r="F68" s="32" t="s">
        <v>156</v>
      </c>
      <c r="G68" s="30"/>
      <c r="H68" s="30"/>
      <c r="I68" s="30"/>
      <c r="J68" s="30"/>
      <c r="K68" s="30"/>
      <c r="L68" s="30">
        <v>12</v>
      </c>
      <c r="M68" s="43">
        <v>269880000</v>
      </c>
      <c r="N68" s="30">
        <v>12</v>
      </c>
      <c r="O68" s="43">
        <v>269880000</v>
      </c>
      <c r="P68" s="30">
        <v>12</v>
      </c>
      <c r="Q68" s="43">
        <v>269880000</v>
      </c>
      <c r="R68" s="30">
        <v>36</v>
      </c>
      <c r="S68" s="44">
        <v>809640000</v>
      </c>
      <c r="T68" s="30" t="s">
        <v>73</v>
      </c>
      <c r="U68" s="30"/>
    </row>
    <row r="69" spans="1:21" ht="282" thickBot="1" x14ac:dyDescent="0.3">
      <c r="A69" s="30"/>
      <c r="B69" s="30"/>
      <c r="C69" s="30"/>
      <c r="D69" s="31"/>
      <c r="E69" s="31" t="s">
        <v>24</v>
      </c>
      <c r="F69" s="45" t="s">
        <v>175</v>
      </c>
      <c r="G69" s="31"/>
      <c r="H69" s="31"/>
      <c r="I69" s="31"/>
      <c r="J69" s="31"/>
      <c r="K69" s="31"/>
      <c r="L69" s="31">
        <v>12</v>
      </c>
      <c r="M69" s="44">
        <f>M70+M71+M72</f>
        <v>176486700</v>
      </c>
      <c r="N69" s="31">
        <v>12</v>
      </c>
      <c r="O69" s="44">
        <f>O70+O71+O72</f>
        <v>176486700</v>
      </c>
      <c r="P69" s="31">
        <v>12</v>
      </c>
      <c r="Q69" s="44">
        <f>Q70+Q71+Q72</f>
        <v>176486700</v>
      </c>
      <c r="R69" s="31">
        <v>36</v>
      </c>
      <c r="S69" s="44">
        <f>M69+O69+Q69</f>
        <v>529460100</v>
      </c>
      <c r="T69" s="30" t="s">
        <v>73</v>
      </c>
      <c r="U69" s="31"/>
    </row>
    <row r="70" spans="1:21" ht="189.75" thickBot="1" x14ac:dyDescent="0.3">
      <c r="A70" s="30"/>
      <c r="B70" s="30"/>
      <c r="C70" s="30"/>
      <c r="D70" s="31"/>
      <c r="E70" s="32" t="s">
        <v>176</v>
      </c>
      <c r="F70" s="32" t="s">
        <v>177</v>
      </c>
      <c r="G70" s="30"/>
      <c r="H70" s="30"/>
      <c r="I70" s="30"/>
      <c r="J70" s="30"/>
      <c r="K70" s="30"/>
      <c r="L70" s="30">
        <v>12</v>
      </c>
      <c r="M70" s="43">
        <v>59361500</v>
      </c>
      <c r="N70" s="30">
        <v>12</v>
      </c>
      <c r="O70" s="43">
        <v>59361500</v>
      </c>
      <c r="P70" s="30">
        <v>12</v>
      </c>
      <c r="Q70" s="43">
        <v>59361500</v>
      </c>
      <c r="R70" s="30">
        <v>36</v>
      </c>
      <c r="S70" s="44">
        <v>178084500</v>
      </c>
      <c r="T70" s="30" t="s">
        <v>73</v>
      </c>
      <c r="U70" s="30"/>
    </row>
    <row r="71" spans="1:21" ht="126.75" thickBot="1" x14ac:dyDescent="0.3">
      <c r="A71" s="30"/>
      <c r="B71" s="30"/>
      <c r="C71" s="30"/>
      <c r="D71" s="31"/>
      <c r="E71" s="32" t="s">
        <v>178</v>
      </c>
      <c r="F71" s="32" t="s">
        <v>179</v>
      </c>
      <c r="G71" s="30"/>
      <c r="H71" s="30"/>
      <c r="I71" s="30"/>
      <c r="J71" s="30"/>
      <c r="K71" s="30"/>
      <c r="L71" s="30">
        <v>4</v>
      </c>
      <c r="M71" s="43">
        <v>17073200</v>
      </c>
      <c r="N71" s="30">
        <v>4</v>
      </c>
      <c r="O71" s="43">
        <v>17073200</v>
      </c>
      <c r="P71" s="30">
        <v>4</v>
      </c>
      <c r="Q71" s="43">
        <v>17073200</v>
      </c>
      <c r="R71" s="30">
        <v>12</v>
      </c>
      <c r="S71" s="44">
        <v>51219600</v>
      </c>
      <c r="T71" s="30" t="s">
        <v>73</v>
      </c>
      <c r="U71" s="30"/>
    </row>
    <row r="72" spans="1:21" ht="107.25" customHeight="1" thickBot="1" x14ac:dyDescent="0.3">
      <c r="A72" s="30"/>
      <c r="B72" s="30"/>
      <c r="C72" s="30"/>
      <c r="D72" s="31"/>
      <c r="E72" s="32" t="s">
        <v>180</v>
      </c>
      <c r="F72" s="32" t="s">
        <v>181</v>
      </c>
      <c r="G72" s="30"/>
      <c r="H72" s="30"/>
      <c r="I72" s="30"/>
      <c r="J72" s="30"/>
      <c r="K72" s="30"/>
      <c r="L72" s="30">
        <v>1</v>
      </c>
      <c r="M72" s="43">
        <v>100052000</v>
      </c>
      <c r="N72" s="30">
        <v>1</v>
      </c>
      <c r="O72" s="43">
        <v>100052000</v>
      </c>
      <c r="P72" s="30">
        <v>1</v>
      </c>
      <c r="Q72" s="43">
        <v>100052000</v>
      </c>
      <c r="R72" s="30">
        <v>3</v>
      </c>
      <c r="S72" s="44">
        <v>300156000</v>
      </c>
      <c r="T72" s="30"/>
      <c r="U72" s="30"/>
    </row>
    <row r="73" spans="1:21" ht="109.5" customHeight="1" x14ac:dyDescent="0.25">
      <c r="A73" s="91"/>
      <c r="B73" s="91"/>
      <c r="C73" s="91"/>
      <c r="D73" s="116"/>
      <c r="E73" s="123" t="s">
        <v>182</v>
      </c>
      <c r="F73" s="123" t="s">
        <v>183</v>
      </c>
      <c r="G73" s="116"/>
      <c r="H73" s="116"/>
      <c r="I73" s="116"/>
      <c r="J73" s="116"/>
      <c r="K73" s="116"/>
      <c r="L73" s="116">
        <v>3</v>
      </c>
      <c r="M73" s="126">
        <v>116986700</v>
      </c>
      <c r="N73" s="116">
        <v>3</v>
      </c>
      <c r="O73" s="67">
        <f>O85</f>
        <v>156986700</v>
      </c>
      <c r="P73" s="116">
        <v>3</v>
      </c>
      <c r="Q73" s="67">
        <f>Q86</f>
        <v>156986700</v>
      </c>
      <c r="R73" s="116">
        <v>9</v>
      </c>
      <c r="S73" s="119">
        <f>M73+O73+Q73</f>
        <v>430960100</v>
      </c>
      <c r="T73" s="91" t="s">
        <v>73</v>
      </c>
      <c r="U73" s="116"/>
    </row>
    <row r="74" spans="1:21" ht="15" customHeight="1" thickBot="1" x14ac:dyDescent="0.3">
      <c r="A74" s="114"/>
      <c r="B74" s="114"/>
      <c r="C74" s="114"/>
      <c r="D74" s="117"/>
      <c r="E74" s="124"/>
      <c r="F74" s="124"/>
      <c r="G74" s="117"/>
      <c r="H74" s="117"/>
      <c r="I74" s="117"/>
      <c r="J74" s="117"/>
      <c r="K74" s="117"/>
      <c r="L74" s="117"/>
      <c r="M74" s="127"/>
      <c r="N74" s="117"/>
      <c r="O74" s="66"/>
      <c r="P74" s="117"/>
      <c r="Q74" s="66"/>
      <c r="R74" s="117"/>
      <c r="S74" s="121"/>
      <c r="T74" s="114"/>
      <c r="U74" s="117"/>
    </row>
    <row r="75" spans="1:21" ht="16.5" hidden="1" thickBot="1" x14ac:dyDescent="0.3">
      <c r="A75" s="114"/>
      <c r="B75" s="114"/>
      <c r="C75" s="114"/>
      <c r="D75" s="117"/>
      <c r="E75" s="124"/>
      <c r="F75" s="124"/>
      <c r="G75" s="117"/>
      <c r="H75" s="117"/>
      <c r="I75" s="117"/>
      <c r="J75" s="117"/>
      <c r="K75" s="117"/>
      <c r="L75" s="117"/>
      <c r="M75" s="127"/>
      <c r="N75" s="117"/>
      <c r="O75" s="66"/>
      <c r="P75" s="117"/>
      <c r="Q75" s="66"/>
      <c r="R75" s="117"/>
      <c r="S75" s="121"/>
      <c r="T75" s="114"/>
      <c r="U75" s="117"/>
    </row>
    <row r="76" spans="1:21" ht="8.25" hidden="1" customHeight="1" thickBot="1" x14ac:dyDescent="0.3">
      <c r="A76" s="114"/>
      <c r="B76" s="114"/>
      <c r="C76" s="114"/>
      <c r="D76" s="117"/>
      <c r="E76" s="124"/>
      <c r="F76" s="124"/>
      <c r="G76" s="117"/>
      <c r="H76" s="117"/>
      <c r="I76" s="117"/>
      <c r="J76" s="117"/>
      <c r="K76" s="117"/>
      <c r="L76" s="117"/>
      <c r="M76" s="127"/>
      <c r="N76" s="117"/>
      <c r="O76" s="66"/>
      <c r="P76" s="117"/>
      <c r="Q76" s="66"/>
      <c r="R76" s="117"/>
      <c r="S76" s="121"/>
      <c r="T76" s="114"/>
      <c r="U76" s="117"/>
    </row>
    <row r="77" spans="1:21" ht="16.5" hidden="1" thickBot="1" x14ac:dyDescent="0.3">
      <c r="A77" s="114"/>
      <c r="B77" s="114"/>
      <c r="C77" s="114"/>
      <c r="D77" s="117"/>
      <c r="E77" s="124"/>
      <c r="F77" s="124"/>
      <c r="G77" s="117"/>
      <c r="H77" s="117"/>
      <c r="I77" s="117"/>
      <c r="J77" s="117"/>
      <c r="K77" s="117"/>
      <c r="L77" s="117"/>
      <c r="M77" s="127"/>
      <c r="N77" s="117"/>
      <c r="O77" s="66"/>
      <c r="P77" s="117"/>
      <c r="Q77" s="66"/>
      <c r="R77" s="117"/>
      <c r="S77" s="121"/>
      <c r="T77" s="114"/>
      <c r="U77" s="117"/>
    </row>
    <row r="78" spans="1:21" ht="16.5" hidden="1" thickBot="1" x14ac:dyDescent="0.3">
      <c r="A78" s="114"/>
      <c r="B78" s="114"/>
      <c r="C78" s="114"/>
      <c r="D78" s="117"/>
      <c r="E78" s="124"/>
      <c r="F78" s="124"/>
      <c r="G78" s="117"/>
      <c r="H78" s="117"/>
      <c r="I78" s="117"/>
      <c r="J78" s="117"/>
      <c r="K78" s="117"/>
      <c r="L78" s="117"/>
      <c r="M78" s="127"/>
      <c r="N78" s="117"/>
      <c r="O78" s="66"/>
      <c r="P78" s="117"/>
      <c r="Q78" s="66"/>
      <c r="R78" s="117"/>
      <c r="S78" s="121"/>
      <c r="T78" s="114"/>
      <c r="U78" s="117"/>
    </row>
    <row r="79" spans="1:21" ht="16.5" hidden="1" thickBot="1" x14ac:dyDescent="0.3">
      <c r="A79" s="92"/>
      <c r="B79" s="92"/>
      <c r="C79" s="92"/>
      <c r="D79" s="118"/>
      <c r="E79" s="125"/>
      <c r="F79" s="125"/>
      <c r="G79" s="118"/>
      <c r="H79" s="118"/>
      <c r="I79" s="118"/>
      <c r="J79" s="118"/>
      <c r="K79" s="118"/>
      <c r="L79" s="118"/>
      <c r="M79" s="128"/>
      <c r="N79" s="118"/>
      <c r="O79" s="68">
        <v>156986700</v>
      </c>
      <c r="P79" s="118"/>
      <c r="Q79" s="68">
        <v>156986700</v>
      </c>
      <c r="R79" s="118"/>
      <c r="S79" s="122"/>
      <c r="T79" s="92"/>
      <c r="U79" s="118"/>
    </row>
    <row r="80" spans="1:21" ht="62.25" customHeight="1" x14ac:dyDescent="0.25">
      <c r="A80" s="91"/>
      <c r="B80" s="91"/>
      <c r="C80" s="91"/>
      <c r="D80" s="116"/>
      <c r="E80" s="109" t="s">
        <v>184</v>
      </c>
      <c r="F80" s="109" t="s">
        <v>183</v>
      </c>
      <c r="G80" s="91"/>
      <c r="H80" s="91"/>
      <c r="I80" s="91"/>
      <c r="J80" s="91"/>
      <c r="K80" s="91"/>
      <c r="L80" s="91">
        <v>3</v>
      </c>
      <c r="M80" s="102">
        <v>116986700</v>
      </c>
      <c r="N80" s="91">
        <v>3</v>
      </c>
      <c r="O80" s="61"/>
      <c r="P80" s="91">
        <v>3</v>
      </c>
      <c r="Q80" s="61"/>
      <c r="R80" s="91">
        <v>9</v>
      </c>
      <c r="S80" s="119">
        <v>430960100</v>
      </c>
      <c r="T80" s="91" t="s">
        <v>73</v>
      </c>
      <c r="U80" s="91"/>
    </row>
    <row r="81" spans="1:21" ht="15.75" x14ac:dyDescent="0.25">
      <c r="A81" s="114"/>
      <c r="B81" s="114"/>
      <c r="C81" s="114"/>
      <c r="D81" s="117"/>
      <c r="E81" s="115"/>
      <c r="F81" s="115"/>
      <c r="G81" s="114"/>
      <c r="H81" s="114"/>
      <c r="I81" s="114"/>
      <c r="J81" s="114"/>
      <c r="K81" s="114"/>
      <c r="L81" s="114"/>
      <c r="M81" s="120"/>
      <c r="N81" s="114"/>
      <c r="O81" s="63"/>
      <c r="P81" s="114"/>
      <c r="Q81" s="63"/>
      <c r="R81" s="114"/>
      <c r="S81" s="121"/>
      <c r="T81" s="114"/>
      <c r="U81" s="114"/>
    </row>
    <row r="82" spans="1:21" ht="15.75" x14ac:dyDescent="0.25">
      <c r="A82" s="114"/>
      <c r="B82" s="114"/>
      <c r="C82" s="114"/>
      <c r="D82" s="117"/>
      <c r="E82" s="115"/>
      <c r="F82" s="115"/>
      <c r="G82" s="114"/>
      <c r="H82" s="114"/>
      <c r="I82" s="114"/>
      <c r="J82" s="114"/>
      <c r="K82" s="114"/>
      <c r="L82" s="114"/>
      <c r="M82" s="120"/>
      <c r="N82" s="114"/>
      <c r="O82" s="63"/>
      <c r="P82" s="114"/>
      <c r="Q82" s="63"/>
      <c r="R82" s="114"/>
      <c r="S82" s="121"/>
      <c r="T82" s="114"/>
      <c r="U82" s="114"/>
    </row>
    <row r="83" spans="1:21" ht="15.75" x14ac:dyDescent="0.25">
      <c r="A83" s="114"/>
      <c r="B83" s="114"/>
      <c r="C83" s="114"/>
      <c r="D83" s="117"/>
      <c r="E83" s="115"/>
      <c r="F83" s="115"/>
      <c r="G83" s="114"/>
      <c r="H83" s="114"/>
      <c r="I83" s="114"/>
      <c r="J83" s="114"/>
      <c r="K83" s="114"/>
      <c r="L83" s="114"/>
      <c r="M83" s="120"/>
      <c r="N83" s="114"/>
      <c r="O83" s="63"/>
      <c r="P83" s="114"/>
      <c r="Q83" s="63"/>
      <c r="R83" s="114"/>
      <c r="S83" s="121"/>
      <c r="T83" s="114"/>
      <c r="U83" s="114"/>
    </row>
    <row r="84" spans="1:21" ht="15.75" x14ac:dyDescent="0.25">
      <c r="A84" s="114"/>
      <c r="B84" s="114"/>
      <c r="C84" s="114"/>
      <c r="D84" s="117"/>
      <c r="E84" s="115"/>
      <c r="F84" s="115"/>
      <c r="G84" s="114"/>
      <c r="H84" s="114"/>
      <c r="I84" s="114"/>
      <c r="J84" s="114"/>
      <c r="K84" s="114"/>
      <c r="L84" s="114"/>
      <c r="M84" s="120"/>
      <c r="N84" s="114"/>
      <c r="O84" s="63"/>
      <c r="P84" s="114"/>
      <c r="Q84" s="63"/>
      <c r="R84" s="114"/>
      <c r="S84" s="121"/>
      <c r="T84" s="114"/>
      <c r="U84" s="114"/>
    </row>
    <row r="85" spans="1:21" ht="15.75" x14ac:dyDescent="0.25">
      <c r="A85" s="114"/>
      <c r="B85" s="114"/>
      <c r="C85" s="114"/>
      <c r="D85" s="117"/>
      <c r="E85" s="115"/>
      <c r="F85" s="115"/>
      <c r="G85" s="114"/>
      <c r="H85" s="114"/>
      <c r="I85" s="114"/>
      <c r="J85" s="114"/>
      <c r="K85" s="114"/>
      <c r="L85" s="114"/>
      <c r="M85" s="120"/>
      <c r="N85" s="114"/>
      <c r="O85" s="64">
        <v>156986700</v>
      </c>
      <c r="P85" s="114"/>
      <c r="Q85" s="63"/>
      <c r="R85" s="114"/>
      <c r="S85" s="121"/>
      <c r="T85" s="114"/>
      <c r="U85" s="114"/>
    </row>
    <row r="86" spans="1:21" ht="16.5" thickBot="1" x14ac:dyDescent="0.3">
      <c r="A86" s="92"/>
      <c r="B86" s="92"/>
      <c r="C86" s="92"/>
      <c r="D86" s="118"/>
      <c r="E86" s="110"/>
      <c r="F86" s="110"/>
      <c r="G86" s="92"/>
      <c r="H86" s="92"/>
      <c r="I86" s="92"/>
      <c r="J86" s="92"/>
      <c r="K86" s="92"/>
      <c r="L86" s="92"/>
      <c r="M86" s="103"/>
      <c r="N86" s="92"/>
      <c r="O86" s="42"/>
      <c r="P86" s="92"/>
      <c r="Q86" s="65">
        <v>156986700</v>
      </c>
      <c r="R86" s="92"/>
      <c r="S86" s="122"/>
      <c r="T86" s="92"/>
      <c r="U86" s="92"/>
    </row>
    <row r="87" spans="1:21" ht="155.25" customHeight="1" thickBot="1" x14ac:dyDescent="0.3">
      <c r="A87" s="20" t="s">
        <v>67</v>
      </c>
      <c r="B87" s="19"/>
      <c r="C87" s="22" t="s">
        <v>87</v>
      </c>
      <c r="D87" s="22" t="s">
        <v>88</v>
      </c>
      <c r="E87" s="22" t="s">
        <v>89</v>
      </c>
      <c r="F87" s="20" t="s">
        <v>90</v>
      </c>
      <c r="G87" s="20">
        <v>0</v>
      </c>
      <c r="H87" s="20">
        <v>60</v>
      </c>
      <c r="I87" s="24">
        <v>129975000</v>
      </c>
      <c r="J87" s="20">
        <v>65</v>
      </c>
      <c r="K87" s="24">
        <v>149000000</v>
      </c>
      <c r="L87" s="20"/>
      <c r="M87" s="20"/>
      <c r="N87" s="20"/>
      <c r="O87" s="20"/>
      <c r="P87" s="20"/>
      <c r="Q87" s="20"/>
      <c r="R87" s="20"/>
      <c r="S87" s="20"/>
      <c r="T87" s="20" t="s">
        <v>73</v>
      </c>
      <c r="U87" s="19"/>
    </row>
    <row r="88" spans="1:21" ht="82.5" customHeight="1" thickBot="1" x14ac:dyDescent="0.3">
      <c r="A88" s="20"/>
      <c r="B88" s="19"/>
      <c r="C88" s="19"/>
      <c r="D88" s="20" t="s">
        <v>91</v>
      </c>
      <c r="E88" s="20" t="s">
        <v>92</v>
      </c>
      <c r="F88" s="20" t="s">
        <v>93</v>
      </c>
      <c r="G88" s="20">
        <v>19</v>
      </c>
      <c r="H88" s="20">
        <v>19</v>
      </c>
      <c r="I88" s="24">
        <v>129975000</v>
      </c>
      <c r="J88" s="20">
        <v>20</v>
      </c>
      <c r="K88" s="24">
        <v>149000000</v>
      </c>
      <c r="L88" s="20"/>
      <c r="M88" s="20"/>
      <c r="N88" s="20"/>
      <c r="O88" s="20"/>
      <c r="P88" s="20"/>
      <c r="Q88" s="20"/>
      <c r="R88" s="20"/>
      <c r="S88" s="20"/>
      <c r="T88" s="20" t="s">
        <v>73</v>
      </c>
      <c r="U88" s="19"/>
    </row>
    <row r="89" spans="1:21" ht="79.5" thickBot="1" x14ac:dyDescent="0.3">
      <c r="A89" s="30" t="s">
        <v>77</v>
      </c>
      <c r="B89" s="30"/>
      <c r="C89" s="123" t="s">
        <v>79</v>
      </c>
      <c r="D89" s="30"/>
      <c r="E89" s="31" t="s">
        <v>94</v>
      </c>
      <c r="F89" s="30" t="s">
        <v>95</v>
      </c>
      <c r="G89" s="30"/>
      <c r="H89" s="30"/>
      <c r="I89" s="30"/>
      <c r="J89" s="30"/>
      <c r="K89" s="30"/>
      <c r="L89" s="30">
        <v>70</v>
      </c>
      <c r="M89" s="36">
        <v>17337700</v>
      </c>
      <c r="N89" s="30">
        <v>75</v>
      </c>
      <c r="O89" s="36">
        <v>17337700</v>
      </c>
      <c r="P89" s="30">
        <v>80</v>
      </c>
      <c r="Q89" s="36">
        <v>17337700</v>
      </c>
      <c r="R89" s="30">
        <v>80</v>
      </c>
      <c r="S89" s="36">
        <v>52013100</v>
      </c>
      <c r="T89" s="30" t="s">
        <v>73</v>
      </c>
      <c r="U89" s="30"/>
    </row>
    <row r="90" spans="1:21" s="3" customFormat="1" ht="77.25" customHeight="1" thickBot="1" x14ac:dyDescent="0.3">
      <c r="A90" s="31"/>
      <c r="B90" s="31"/>
      <c r="C90" s="124"/>
      <c r="D90" s="31"/>
      <c r="E90" s="37" t="s">
        <v>29</v>
      </c>
      <c r="F90" s="31" t="s">
        <v>96</v>
      </c>
      <c r="G90" s="31"/>
      <c r="H90" s="31"/>
      <c r="I90" s="31"/>
      <c r="J90" s="31"/>
      <c r="K90" s="31"/>
      <c r="L90" s="31">
        <v>2</v>
      </c>
      <c r="M90" s="39">
        <v>17337700</v>
      </c>
      <c r="N90" s="31">
        <v>14</v>
      </c>
      <c r="O90" s="39">
        <v>17337700</v>
      </c>
      <c r="P90" s="31">
        <v>14</v>
      </c>
      <c r="Q90" s="39">
        <v>17337700</v>
      </c>
      <c r="R90" s="31">
        <v>20</v>
      </c>
      <c r="S90" s="39">
        <v>52013100</v>
      </c>
      <c r="T90" s="31" t="s">
        <v>73</v>
      </c>
      <c r="U90" s="31"/>
    </row>
    <row r="91" spans="1:21" ht="110.25" customHeight="1" thickBot="1" x14ac:dyDescent="0.3">
      <c r="A91" s="30"/>
      <c r="B91" s="30"/>
      <c r="C91" s="125"/>
      <c r="D91" s="30"/>
      <c r="E91" s="30" t="s">
        <v>97</v>
      </c>
      <c r="F91" s="30" t="s">
        <v>96</v>
      </c>
      <c r="G91" s="30"/>
      <c r="H91" s="30"/>
      <c r="I91" s="30"/>
      <c r="J91" s="30"/>
      <c r="K91" s="30"/>
      <c r="L91" s="30">
        <v>2</v>
      </c>
      <c r="M91" s="36">
        <v>17337700</v>
      </c>
      <c r="N91" s="30">
        <v>14</v>
      </c>
      <c r="O91" s="36">
        <v>17337700</v>
      </c>
      <c r="P91" s="30">
        <v>14</v>
      </c>
      <c r="Q91" s="36">
        <v>17337700</v>
      </c>
      <c r="R91" s="30">
        <v>20</v>
      </c>
      <c r="S91" s="36">
        <v>52013100</v>
      </c>
      <c r="T91" s="30" t="s">
        <v>73</v>
      </c>
      <c r="U91" s="30"/>
    </row>
    <row r="92" spans="1:21" s="3" customFormat="1" ht="96" customHeight="1" thickBot="1" x14ac:dyDescent="0.3">
      <c r="A92" s="31"/>
      <c r="B92" s="31"/>
      <c r="C92" s="31"/>
      <c r="D92" s="31"/>
      <c r="E92" s="31" t="s">
        <v>98</v>
      </c>
      <c r="F92" s="38" t="s">
        <v>95</v>
      </c>
      <c r="G92" s="31"/>
      <c r="H92" s="31"/>
      <c r="I92" s="31"/>
      <c r="J92" s="31"/>
      <c r="K92" s="31"/>
      <c r="L92" s="31">
        <v>70</v>
      </c>
      <c r="M92" s="39">
        <v>27506050</v>
      </c>
      <c r="N92" s="31">
        <v>75</v>
      </c>
      <c r="O92" s="39">
        <v>27506050</v>
      </c>
      <c r="P92" s="31">
        <v>80</v>
      </c>
      <c r="Q92" s="39">
        <v>27506050</v>
      </c>
      <c r="R92" s="31">
        <v>80</v>
      </c>
      <c r="S92" s="39">
        <v>82518150</v>
      </c>
      <c r="T92" s="31" t="s">
        <v>73</v>
      </c>
      <c r="U92" s="31"/>
    </row>
    <row r="93" spans="1:21" ht="93" customHeight="1" thickBot="1" x14ac:dyDescent="0.3">
      <c r="A93" s="30"/>
      <c r="B93" s="30"/>
      <c r="C93" s="30"/>
      <c r="D93" s="30"/>
      <c r="E93" s="31" t="s">
        <v>32</v>
      </c>
      <c r="F93" s="31" t="s">
        <v>99</v>
      </c>
      <c r="G93" s="30"/>
      <c r="H93" s="30"/>
      <c r="I93" s="30"/>
      <c r="J93" s="30"/>
      <c r="K93" s="30"/>
      <c r="L93" s="30">
        <v>2</v>
      </c>
      <c r="M93" s="36">
        <v>27506050</v>
      </c>
      <c r="N93" s="30">
        <v>14</v>
      </c>
      <c r="O93" s="36">
        <v>27506050</v>
      </c>
      <c r="P93" s="30">
        <v>14</v>
      </c>
      <c r="Q93" s="36">
        <v>27506050</v>
      </c>
      <c r="R93" s="30">
        <v>30</v>
      </c>
      <c r="S93" s="36">
        <v>82518150</v>
      </c>
      <c r="T93" s="30" t="s">
        <v>73</v>
      </c>
      <c r="U93" s="30"/>
    </row>
    <row r="94" spans="1:21" ht="115.5" customHeight="1" thickBot="1" x14ac:dyDescent="0.3">
      <c r="A94" s="30"/>
      <c r="B94" s="30"/>
      <c r="C94" s="30"/>
      <c r="D94" s="30"/>
      <c r="E94" s="30" t="s">
        <v>33</v>
      </c>
      <c r="F94" s="30" t="s">
        <v>99</v>
      </c>
      <c r="G94" s="30"/>
      <c r="H94" s="30"/>
      <c r="I94" s="30"/>
      <c r="J94" s="30"/>
      <c r="K94" s="30"/>
      <c r="L94" s="30">
        <v>2</v>
      </c>
      <c r="M94" s="36">
        <v>27506050</v>
      </c>
      <c r="N94" s="30">
        <v>14</v>
      </c>
      <c r="O94" s="36">
        <v>27506050</v>
      </c>
      <c r="P94" s="30">
        <v>14</v>
      </c>
      <c r="Q94" s="36">
        <v>27506050</v>
      </c>
      <c r="R94" s="30">
        <v>30</v>
      </c>
      <c r="S94" s="36">
        <v>82518150</v>
      </c>
      <c r="T94" s="30" t="s">
        <v>73</v>
      </c>
      <c r="U94" s="30"/>
    </row>
    <row r="95" spans="1:21" s="3" customFormat="1" ht="94.5" customHeight="1" thickBot="1" x14ac:dyDescent="0.3">
      <c r="A95" s="31"/>
      <c r="B95" s="31"/>
      <c r="C95" s="31"/>
      <c r="D95" s="31"/>
      <c r="E95" s="31" t="s">
        <v>100</v>
      </c>
      <c r="F95" s="38" t="s">
        <v>95</v>
      </c>
      <c r="G95" s="31"/>
      <c r="H95" s="31"/>
      <c r="I95" s="31"/>
      <c r="J95" s="31"/>
      <c r="K95" s="31"/>
      <c r="L95" s="31">
        <v>2</v>
      </c>
      <c r="M95" s="39">
        <v>70142400</v>
      </c>
      <c r="N95" s="31">
        <v>7</v>
      </c>
      <c r="O95" s="39">
        <v>70142400</v>
      </c>
      <c r="P95" s="31">
        <v>7</v>
      </c>
      <c r="Q95" s="39">
        <v>70142400</v>
      </c>
      <c r="R95" s="31">
        <v>16</v>
      </c>
      <c r="S95" s="39">
        <v>210417200</v>
      </c>
      <c r="T95" s="31" t="s">
        <v>73</v>
      </c>
      <c r="U95" s="31"/>
    </row>
    <row r="96" spans="1:21" ht="105.75" customHeight="1" thickBot="1" x14ac:dyDescent="0.3">
      <c r="A96" s="30"/>
      <c r="B96" s="30"/>
      <c r="C96" s="30"/>
      <c r="D96" s="30"/>
      <c r="E96" s="31" t="s">
        <v>101</v>
      </c>
      <c r="F96" s="31" t="s">
        <v>102</v>
      </c>
      <c r="G96" s="30"/>
      <c r="H96" s="30"/>
      <c r="I96" s="30"/>
      <c r="J96" s="30"/>
      <c r="K96" s="30"/>
      <c r="L96" s="30">
        <v>2</v>
      </c>
      <c r="M96" s="36">
        <v>70142400</v>
      </c>
      <c r="N96" s="30">
        <v>7</v>
      </c>
      <c r="O96" s="36">
        <v>70142400</v>
      </c>
      <c r="P96" s="30">
        <v>7</v>
      </c>
      <c r="Q96" s="36">
        <v>70142400</v>
      </c>
      <c r="R96" s="30">
        <v>16</v>
      </c>
      <c r="S96" s="36">
        <v>210417200</v>
      </c>
      <c r="T96" s="30" t="s">
        <v>73</v>
      </c>
      <c r="U96" s="30"/>
    </row>
    <row r="97" spans="1:21" ht="147" customHeight="1" thickBot="1" x14ac:dyDescent="0.3">
      <c r="A97" s="30"/>
      <c r="B97" s="30"/>
      <c r="C97" s="30"/>
      <c r="D97" s="30"/>
      <c r="E97" s="30" t="s">
        <v>103</v>
      </c>
      <c r="F97" s="30" t="s">
        <v>102</v>
      </c>
      <c r="G97" s="30"/>
      <c r="H97" s="30"/>
      <c r="I97" s="30"/>
      <c r="J97" s="30"/>
      <c r="K97" s="30"/>
      <c r="L97" s="30">
        <v>2</v>
      </c>
      <c r="M97" s="36">
        <v>70142400</v>
      </c>
      <c r="N97" s="30">
        <v>7</v>
      </c>
      <c r="O97" s="36">
        <v>70142400</v>
      </c>
      <c r="P97" s="30">
        <v>7</v>
      </c>
      <c r="Q97" s="36">
        <v>70142400</v>
      </c>
      <c r="R97" s="30">
        <v>16</v>
      </c>
      <c r="S97" s="36">
        <v>210417200</v>
      </c>
      <c r="T97" s="30" t="s">
        <v>73</v>
      </c>
      <c r="U97" s="30"/>
    </row>
    <row r="98" spans="1:21" s="3" customFormat="1" ht="95.25" thickBot="1" x14ac:dyDescent="0.3">
      <c r="A98" s="31"/>
      <c r="B98" s="31"/>
      <c r="C98" s="31"/>
      <c r="D98" s="31"/>
      <c r="E98" s="31" t="s">
        <v>104</v>
      </c>
      <c r="F98" s="38" t="s">
        <v>95</v>
      </c>
      <c r="G98" s="31"/>
      <c r="H98" s="31"/>
      <c r="I98" s="31"/>
      <c r="J98" s="31"/>
      <c r="K98" s="31"/>
      <c r="L98" s="31">
        <v>70</v>
      </c>
      <c r="M98" s="39">
        <v>12924250</v>
      </c>
      <c r="N98" s="31">
        <v>75</v>
      </c>
      <c r="O98" s="39">
        <v>12924250</v>
      </c>
      <c r="P98" s="31">
        <v>75</v>
      </c>
      <c r="Q98" s="39">
        <v>12924250</v>
      </c>
      <c r="R98" s="31">
        <v>80</v>
      </c>
      <c r="S98" s="39">
        <v>38774250</v>
      </c>
      <c r="T98" s="31" t="s">
        <v>73</v>
      </c>
      <c r="U98" s="31"/>
    </row>
    <row r="99" spans="1:21" ht="142.5" customHeight="1" thickBot="1" x14ac:dyDescent="0.3">
      <c r="A99" s="30"/>
      <c r="B99" s="30"/>
      <c r="C99" s="30"/>
      <c r="D99" s="30"/>
      <c r="E99" s="31" t="s">
        <v>105</v>
      </c>
      <c r="F99" s="31" t="s">
        <v>106</v>
      </c>
      <c r="G99" s="30"/>
      <c r="H99" s="30"/>
      <c r="I99" s="30"/>
      <c r="J99" s="30"/>
      <c r="K99" s="30"/>
      <c r="L99" s="30">
        <v>2</v>
      </c>
      <c r="M99" s="36">
        <v>12924250</v>
      </c>
      <c r="N99" s="30">
        <v>14</v>
      </c>
      <c r="O99" s="36">
        <v>12924250</v>
      </c>
      <c r="P99" s="30">
        <v>14</v>
      </c>
      <c r="Q99" s="36">
        <v>12924250</v>
      </c>
      <c r="R99" s="30">
        <v>30</v>
      </c>
      <c r="S99" s="36">
        <v>38774250</v>
      </c>
      <c r="T99" s="30" t="s">
        <v>73</v>
      </c>
      <c r="U99" s="30"/>
    </row>
    <row r="100" spans="1:21" ht="111" thickBot="1" x14ac:dyDescent="0.3">
      <c r="A100" s="30"/>
      <c r="B100" s="30"/>
      <c r="C100" s="30"/>
      <c r="D100" s="30"/>
      <c r="E100" s="30" t="s">
        <v>39</v>
      </c>
      <c r="F100" s="30" t="s">
        <v>106</v>
      </c>
      <c r="G100" s="30"/>
      <c r="H100" s="30"/>
      <c r="I100" s="30"/>
      <c r="J100" s="30"/>
      <c r="K100" s="30"/>
      <c r="L100" s="30">
        <v>2</v>
      </c>
      <c r="M100" s="36">
        <v>12924250</v>
      </c>
      <c r="N100" s="30">
        <v>14</v>
      </c>
      <c r="O100" s="36">
        <v>12924250</v>
      </c>
      <c r="P100" s="30">
        <v>14</v>
      </c>
      <c r="Q100" s="36">
        <v>12924250</v>
      </c>
      <c r="R100" s="30">
        <v>30</v>
      </c>
      <c r="S100" s="36">
        <v>38774250</v>
      </c>
      <c r="T100" s="30" t="s">
        <v>73</v>
      </c>
      <c r="U100" s="30"/>
    </row>
    <row r="101" spans="1:21" ht="95.25" thickBot="1" x14ac:dyDescent="0.3">
      <c r="A101" s="20" t="s">
        <v>67</v>
      </c>
      <c r="B101" s="19"/>
      <c r="C101" s="19"/>
      <c r="D101" s="22" t="s">
        <v>107</v>
      </c>
      <c r="E101" s="22" t="s">
        <v>108</v>
      </c>
      <c r="F101" s="22" t="s">
        <v>109</v>
      </c>
      <c r="G101" s="20">
        <v>100</v>
      </c>
      <c r="H101" s="20">
        <v>100</v>
      </c>
      <c r="I101" s="24">
        <v>1348156250</v>
      </c>
      <c r="J101" s="20">
        <v>100</v>
      </c>
      <c r="K101" s="24">
        <v>1459635000</v>
      </c>
      <c r="L101" s="20"/>
      <c r="M101" s="20"/>
      <c r="N101" s="20"/>
      <c r="O101" s="20"/>
      <c r="P101" s="20"/>
      <c r="Q101" s="20"/>
      <c r="R101" s="20"/>
      <c r="S101" s="20"/>
      <c r="T101" s="20" t="s">
        <v>73</v>
      </c>
      <c r="U101" s="19"/>
    </row>
    <row r="102" spans="1:21" ht="105.75" customHeight="1" thickBot="1" x14ac:dyDescent="0.3">
      <c r="A102" s="20"/>
      <c r="B102" s="19"/>
      <c r="C102" s="19"/>
      <c r="D102" s="20" t="s">
        <v>110</v>
      </c>
      <c r="E102" s="20" t="s">
        <v>111</v>
      </c>
      <c r="F102" s="20" t="s">
        <v>112</v>
      </c>
      <c r="G102" s="20">
        <v>6</v>
      </c>
      <c r="H102" s="20">
        <v>54</v>
      </c>
      <c r="I102" s="24">
        <v>725150950</v>
      </c>
      <c r="J102" s="20">
        <v>54</v>
      </c>
      <c r="K102" s="24">
        <v>746635000</v>
      </c>
      <c r="L102" s="20"/>
      <c r="M102" s="20"/>
      <c r="N102" s="20"/>
      <c r="O102" s="20"/>
      <c r="P102" s="20"/>
      <c r="Q102" s="20"/>
      <c r="R102" s="20"/>
      <c r="S102" s="20"/>
      <c r="T102" s="20" t="s">
        <v>73</v>
      </c>
      <c r="U102" s="19"/>
    </row>
    <row r="103" spans="1:21" ht="104.25" customHeight="1" thickBot="1" x14ac:dyDescent="0.3">
      <c r="A103" s="20"/>
      <c r="B103" s="20"/>
      <c r="C103" s="20"/>
      <c r="D103" s="20" t="s">
        <v>113</v>
      </c>
      <c r="E103" s="20" t="s">
        <v>114</v>
      </c>
      <c r="F103" s="20" t="s">
        <v>115</v>
      </c>
      <c r="G103" s="20">
        <v>8</v>
      </c>
      <c r="H103" s="20">
        <v>8</v>
      </c>
      <c r="I103" s="24">
        <v>623005300</v>
      </c>
      <c r="J103" s="20">
        <v>8</v>
      </c>
      <c r="K103" s="24">
        <v>713000000</v>
      </c>
      <c r="L103" s="20"/>
      <c r="M103" s="20"/>
      <c r="N103" s="20"/>
      <c r="O103" s="20"/>
      <c r="P103" s="20"/>
      <c r="Q103" s="20"/>
      <c r="R103" s="20"/>
      <c r="S103" s="20"/>
      <c r="T103" s="20" t="s">
        <v>73</v>
      </c>
      <c r="U103" s="20"/>
    </row>
    <row r="104" spans="1:21" ht="115.5" customHeight="1" thickBot="1" x14ac:dyDescent="0.3">
      <c r="A104" s="30" t="s">
        <v>77</v>
      </c>
      <c r="B104" s="30"/>
      <c r="C104" s="30"/>
      <c r="D104" s="30"/>
      <c r="E104" s="37" t="s">
        <v>98</v>
      </c>
      <c r="F104" s="37" t="s">
        <v>116</v>
      </c>
      <c r="G104" s="30"/>
      <c r="H104" s="30"/>
      <c r="I104" s="30"/>
      <c r="J104" s="30"/>
      <c r="K104" s="30"/>
      <c r="L104" s="31">
        <v>100</v>
      </c>
      <c r="M104" s="39">
        <v>3469768030</v>
      </c>
      <c r="N104" s="31">
        <v>100</v>
      </c>
      <c r="O104" s="39">
        <v>3469768030</v>
      </c>
      <c r="P104" s="31">
        <v>100</v>
      </c>
      <c r="Q104" s="39">
        <v>3469768030</v>
      </c>
      <c r="R104" s="31">
        <v>100</v>
      </c>
      <c r="S104" s="39">
        <v>10409304090</v>
      </c>
      <c r="T104" s="30" t="s">
        <v>117</v>
      </c>
      <c r="U104" s="30"/>
    </row>
    <row r="105" spans="1:21" ht="91.5" customHeight="1" thickBot="1" x14ac:dyDescent="0.3">
      <c r="A105" s="30"/>
      <c r="B105" s="30"/>
      <c r="C105" s="30"/>
      <c r="D105" s="30"/>
      <c r="E105" s="37" t="s">
        <v>118</v>
      </c>
      <c r="F105" s="37" t="s">
        <v>116</v>
      </c>
      <c r="G105" s="30"/>
      <c r="H105" s="30"/>
      <c r="I105" s="30"/>
      <c r="J105" s="30"/>
      <c r="K105" s="30"/>
      <c r="L105" s="31">
        <v>100</v>
      </c>
      <c r="M105" s="39">
        <v>3244768030</v>
      </c>
      <c r="N105" s="31">
        <v>100</v>
      </c>
      <c r="O105" s="39">
        <v>3244768030</v>
      </c>
      <c r="P105" s="31">
        <v>100</v>
      </c>
      <c r="Q105" s="39">
        <v>3244768030</v>
      </c>
      <c r="R105" s="31">
        <v>100</v>
      </c>
      <c r="S105" s="39">
        <f>S106+S107+S108</f>
        <v>9734304090</v>
      </c>
      <c r="T105" s="30"/>
      <c r="U105" s="30"/>
    </row>
    <row r="106" spans="1:21" ht="138" customHeight="1" thickBot="1" x14ac:dyDescent="0.3">
      <c r="A106" s="30"/>
      <c r="B106" s="30"/>
      <c r="C106" s="30"/>
      <c r="D106" s="30"/>
      <c r="E106" s="32" t="s">
        <v>119</v>
      </c>
      <c r="F106" s="32" t="s">
        <v>120</v>
      </c>
      <c r="G106" s="30"/>
      <c r="H106" s="30"/>
      <c r="I106" s="30"/>
      <c r="J106" s="30"/>
      <c r="K106" s="30"/>
      <c r="L106" s="30">
        <v>15</v>
      </c>
      <c r="M106" s="36">
        <v>1992273635</v>
      </c>
      <c r="N106" s="30">
        <v>13</v>
      </c>
      <c r="O106" s="36">
        <v>1992273635</v>
      </c>
      <c r="P106" s="30">
        <v>13</v>
      </c>
      <c r="Q106" s="36">
        <v>1992273635</v>
      </c>
      <c r="R106" s="30">
        <v>31</v>
      </c>
      <c r="S106" s="36">
        <f>M106+O106+Q106</f>
        <v>5976820905</v>
      </c>
      <c r="T106" s="30" t="s">
        <v>117</v>
      </c>
      <c r="U106" s="30"/>
    </row>
    <row r="107" spans="1:21" ht="158.25" thickBot="1" x14ac:dyDescent="0.3">
      <c r="A107" s="30"/>
      <c r="B107" s="30"/>
      <c r="C107" s="30"/>
      <c r="D107" s="30"/>
      <c r="E107" s="32" t="s">
        <v>121</v>
      </c>
      <c r="F107" s="32" t="s">
        <v>122</v>
      </c>
      <c r="G107" s="30"/>
      <c r="H107" s="30"/>
      <c r="I107" s="30"/>
      <c r="J107" s="30"/>
      <c r="K107" s="30"/>
      <c r="L107" s="30">
        <v>29</v>
      </c>
      <c r="M107" s="36">
        <v>953636500</v>
      </c>
      <c r="N107" s="30">
        <v>26</v>
      </c>
      <c r="O107" s="36">
        <v>953636500</v>
      </c>
      <c r="P107" s="30">
        <v>29</v>
      </c>
      <c r="Q107" s="36">
        <v>953636500</v>
      </c>
      <c r="R107" s="30">
        <v>81</v>
      </c>
      <c r="S107" s="36">
        <f>M107+O107+Q107</f>
        <v>2860909500</v>
      </c>
      <c r="T107" s="30" t="s">
        <v>117</v>
      </c>
      <c r="U107" s="30"/>
    </row>
    <row r="108" spans="1:21" ht="126.75" thickBot="1" x14ac:dyDescent="0.3">
      <c r="A108" s="30"/>
      <c r="B108" s="30"/>
      <c r="C108" s="30"/>
      <c r="D108" s="30"/>
      <c r="E108" s="32" t="s">
        <v>43</v>
      </c>
      <c r="F108" s="32" t="s">
        <v>123</v>
      </c>
      <c r="G108" s="30"/>
      <c r="H108" s="30"/>
      <c r="I108" s="30"/>
      <c r="J108" s="30"/>
      <c r="K108" s="30"/>
      <c r="L108" s="30">
        <v>13</v>
      </c>
      <c r="M108" s="36">
        <v>298857895</v>
      </c>
      <c r="N108" s="30">
        <v>13</v>
      </c>
      <c r="O108" s="36">
        <v>298857895</v>
      </c>
      <c r="P108" s="30">
        <v>13</v>
      </c>
      <c r="Q108" s="36">
        <v>298857895</v>
      </c>
      <c r="R108" s="30">
        <v>39</v>
      </c>
      <c r="S108" s="36">
        <f>M108+O108+Q108</f>
        <v>896573685</v>
      </c>
      <c r="T108" s="30" t="s">
        <v>117</v>
      </c>
      <c r="U108" s="30"/>
    </row>
    <row r="109" spans="1:21" ht="172.5" customHeight="1" thickBot="1" x14ac:dyDescent="0.3">
      <c r="A109" s="30"/>
      <c r="B109" s="30"/>
      <c r="C109" s="30"/>
      <c r="D109" s="30"/>
      <c r="E109" s="37" t="s">
        <v>124</v>
      </c>
      <c r="F109" s="37" t="s">
        <v>202</v>
      </c>
      <c r="G109" s="30"/>
      <c r="H109" s="30"/>
      <c r="I109" s="30"/>
      <c r="J109" s="30"/>
      <c r="K109" s="30"/>
      <c r="L109" s="31">
        <v>100</v>
      </c>
      <c r="M109" s="39">
        <v>225000000</v>
      </c>
      <c r="N109" s="31">
        <v>100</v>
      </c>
      <c r="O109" s="39">
        <v>225000000</v>
      </c>
      <c r="P109" s="31">
        <v>100</v>
      </c>
      <c r="Q109" s="39">
        <v>225000000</v>
      </c>
      <c r="R109" s="31">
        <v>100</v>
      </c>
      <c r="S109" s="39">
        <f>S110+S111+S112+S113</f>
        <v>675000000</v>
      </c>
      <c r="T109" s="30" t="s">
        <v>117</v>
      </c>
      <c r="U109" s="30"/>
    </row>
    <row r="110" spans="1:21" ht="122.25" customHeight="1" thickBot="1" x14ac:dyDescent="0.3">
      <c r="A110" s="30"/>
      <c r="B110" s="30"/>
      <c r="C110" s="30"/>
      <c r="D110" s="30"/>
      <c r="E110" s="30" t="s">
        <v>125</v>
      </c>
      <c r="F110" s="30" t="s">
        <v>126</v>
      </c>
      <c r="G110" s="30"/>
      <c r="H110" s="30"/>
      <c r="I110" s="30"/>
      <c r="J110" s="30"/>
      <c r="K110" s="30"/>
      <c r="L110" s="30">
        <v>12</v>
      </c>
      <c r="M110" s="36">
        <v>13616350</v>
      </c>
      <c r="N110" s="30">
        <v>12</v>
      </c>
      <c r="O110" s="36">
        <v>13616350</v>
      </c>
      <c r="P110" s="30">
        <v>12</v>
      </c>
      <c r="Q110" s="36">
        <v>13616350</v>
      </c>
      <c r="R110" s="30">
        <v>36</v>
      </c>
      <c r="S110" s="36">
        <f>M110+O110+Q110</f>
        <v>40849050</v>
      </c>
      <c r="T110" s="30" t="s">
        <v>117</v>
      </c>
      <c r="U110" s="30"/>
    </row>
    <row r="111" spans="1:21" ht="126.75" thickBot="1" x14ac:dyDescent="0.3">
      <c r="A111" s="30"/>
      <c r="B111" s="30"/>
      <c r="C111" s="30"/>
      <c r="D111" s="30"/>
      <c r="E111" s="30" t="s">
        <v>127</v>
      </c>
      <c r="F111" s="30" t="s">
        <v>128</v>
      </c>
      <c r="G111" s="30"/>
      <c r="H111" s="30"/>
      <c r="I111" s="30"/>
      <c r="J111" s="30"/>
      <c r="K111" s="30"/>
      <c r="L111" s="30">
        <v>12</v>
      </c>
      <c r="M111" s="36">
        <v>53141850</v>
      </c>
      <c r="N111" s="30">
        <v>12</v>
      </c>
      <c r="O111" s="36">
        <v>53141850</v>
      </c>
      <c r="P111" s="30">
        <v>12</v>
      </c>
      <c r="Q111" s="36">
        <v>53141850</v>
      </c>
      <c r="R111" s="30">
        <v>36</v>
      </c>
      <c r="S111" s="36">
        <f>M111+O111+Q111</f>
        <v>159425550</v>
      </c>
      <c r="T111" s="30" t="s">
        <v>117</v>
      </c>
      <c r="U111" s="30"/>
    </row>
    <row r="112" spans="1:21" ht="90.75" customHeight="1" thickBot="1" x14ac:dyDescent="0.3">
      <c r="A112" s="30"/>
      <c r="B112" s="30"/>
      <c r="C112" s="30"/>
      <c r="D112" s="30"/>
      <c r="E112" s="30" t="s">
        <v>129</v>
      </c>
      <c r="F112" s="30" t="s">
        <v>130</v>
      </c>
      <c r="G112" s="30"/>
      <c r="H112" s="30"/>
      <c r="I112" s="30"/>
      <c r="J112" s="30"/>
      <c r="K112" s="30"/>
      <c r="L112" s="30">
        <v>12</v>
      </c>
      <c r="M112" s="36">
        <v>155246300</v>
      </c>
      <c r="N112" s="30">
        <v>12</v>
      </c>
      <c r="O112" s="36">
        <v>155246300</v>
      </c>
      <c r="P112" s="30">
        <v>12</v>
      </c>
      <c r="Q112" s="36">
        <v>155246300</v>
      </c>
      <c r="R112" s="30">
        <v>36</v>
      </c>
      <c r="S112" s="36">
        <f>M112+O112+Q112</f>
        <v>465738900</v>
      </c>
      <c r="T112" s="30" t="s">
        <v>117</v>
      </c>
      <c r="U112" s="30"/>
    </row>
    <row r="113" spans="1:21" ht="153.75" customHeight="1" thickBot="1" x14ac:dyDescent="0.3">
      <c r="A113" s="30"/>
      <c r="B113" s="29"/>
      <c r="C113" s="29"/>
      <c r="D113" s="30"/>
      <c r="E113" s="30" t="s">
        <v>131</v>
      </c>
      <c r="F113" s="30" t="s">
        <v>132</v>
      </c>
      <c r="G113" s="30"/>
      <c r="H113" s="30"/>
      <c r="I113" s="30"/>
      <c r="J113" s="30"/>
      <c r="K113" s="30"/>
      <c r="L113" s="30">
        <v>12</v>
      </c>
      <c r="M113" s="36">
        <v>2995500</v>
      </c>
      <c r="N113" s="30">
        <v>12</v>
      </c>
      <c r="O113" s="36">
        <v>2995500</v>
      </c>
      <c r="P113" s="30">
        <v>12</v>
      </c>
      <c r="Q113" s="36">
        <v>2995500</v>
      </c>
      <c r="R113" s="30">
        <v>36</v>
      </c>
      <c r="S113" s="36">
        <f>M113+O113+Q113</f>
        <v>8986500</v>
      </c>
      <c r="T113" s="30" t="s">
        <v>117</v>
      </c>
      <c r="U113" s="29"/>
    </row>
    <row r="114" spans="1:21" ht="16.5" thickBot="1" x14ac:dyDescent="0.3">
      <c r="A114" s="40"/>
      <c r="B114" s="129"/>
      <c r="C114" s="130"/>
      <c r="D114" s="130"/>
      <c r="E114" s="130"/>
      <c r="F114" s="130"/>
      <c r="G114" s="130"/>
      <c r="H114" s="130"/>
      <c r="I114" s="130"/>
      <c r="J114" s="130"/>
      <c r="K114" s="130"/>
      <c r="L114" s="130"/>
      <c r="M114" s="130"/>
      <c r="N114" s="130"/>
      <c r="O114" s="130"/>
      <c r="P114" s="130"/>
      <c r="Q114" s="130"/>
      <c r="R114" s="130"/>
      <c r="S114" s="130"/>
      <c r="T114" s="130"/>
      <c r="U114" s="131"/>
    </row>
    <row r="115" spans="1:21" ht="31.5" customHeight="1" thickBot="1" x14ac:dyDescent="0.3">
      <c r="A115" s="22"/>
      <c r="B115" s="93" t="s">
        <v>200</v>
      </c>
      <c r="C115" s="94"/>
      <c r="D115" s="94"/>
      <c r="E115" s="94"/>
      <c r="F115" s="94"/>
      <c r="G115" s="95"/>
      <c r="H115" s="96">
        <v>2610000000</v>
      </c>
      <c r="I115" s="97"/>
      <c r="J115" s="96">
        <v>2765238000</v>
      </c>
      <c r="K115" s="97"/>
      <c r="L115" s="98" t="e">
        <f>#REF!+#REF!+#REF!+#REF!+#REF!+#REF!+M104+M98+M95+M92+M90+#REF!</f>
        <v>#REF!</v>
      </c>
      <c r="M115" s="99"/>
      <c r="N115" s="96"/>
      <c r="O115" s="100"/>
      <c r="P115" s="101"/>
      <c r="Q115" s="100"/>
      <c r="R115" s="101"/>
      <c r="S115" s="100"/>
      <c r="T115" s="93" t="s">
        <v>73</v>
      </c>
      <c r="U115" s="95"/>
    </row>
    <row r="116" spans="1:21" ht="15.75" customHeight="1" x14ac:dyDescent="0.25">
      <c r="A116" s="83"/>
      <c r="B116" s="74" t="s">
        <v>201</v>
      </c>
      <c r="C116" s="85"/>
      <c r="D116" s="85"/>
      <c r="E116" s="85"/>
      <c r="F116" s="85"/>
      <c r="G116" s="75"/>
      <c r="H116" s="87"/>
      <c r="I116" s="88"/>
      <c r="J116" s="87"/>
      <c r="K116" s="88"/>
      <c r="L116" s="141">
        <f>M104+M98+M95+M92+M90+M20</f>
        <v>7548322666</v>
      </c>
      <c r="M116" s="142"/>
      <c r="N116" s="70">
        <f>O104+O98+O95+O92+O90+O20</f>
        <v>7787322666</v>
      </c>
      <c r="O116" s="71"/>
      <c r="P116" s="70">
        <f>Q104+Q98+Q95+Q92+Q90+Q20</f>
        <v>7913322666</v>
      </c>
      <c r="Q116" s="71"/>
      <c r="R116" s="70">
        <f>L116+N116+P116</f>
        <v>23248967998</v>
      </c>
      <c r="S116" s="71"/>
      <c r="T116" s="74" t="s">
        <v>73</v>
      </c>
      <c r="U116" s="75"/>
    </row>
    <row r="117" spans="1:21" ht="15.75" thickBot="1" x14ac:dyDescent="0.3">
      <c r="A117" s="84"/>
      <c r="B117" s="76"/>
      <c r="C117" s="86"/>
      <c r="D117" s="86"/>
      <c r="E117" s="86"/>
      <c r="F117" s="86"/>
      <c r="G117" s="77"/>
      <c r="H117" s="89"/>
      <c r="I117" s="90"/>
      <c r="J117" s="89"/>
      <c r="K117" s="90"/>
      <c r="L117" s="143"/>
      <c r="M117" s="144"/>
      <c r="N117" s="72"/>
      <c r="O117" s="73"/>
      <c r="P117" s="72"/>
      <c r="Q117" s="73"/>
      <c r="R117" s="72"/>
      <c r="S117" s="73"/>
      <c r="T117" s="76"/>
      <c r="U117" s="77"/>
    </row>
    <row r="118" spans="1:21" ht="63" customHeight="1" x14ac:dyDescent="0.25">
      <c r="N118" s="58"/>
      <c r="O118" s="59"/>
      <c r="Q118" s="23"/>
    </row>
    <row r="119" spans="1:21" x14ac:dyDescent="0.25">
      <c r="O119" s="23"/>
    </row>
  </sheetData>
  <mergeCells count="155">
    <mergeCell ref="A1:U1"/>
    <mergeCell ref="A2:U2"/>
    <mergeCell ref="A3:U3"/>
    <mergeCell ref="A5:A7"/>
    <mergeCell ref="B5:B7"/>
    <mergeCell ref="C5:C7"/>
    <mergeCell ref="D5:D7"/>
    <mergeCell ref="E5:E7"/>
    <mergeCell ref="F5:F7"/>
    <mergeCell ref="G5:G7"/>
    <mergeCell ref="H5:S5"/>
    <mergeCell ref="T5:T7"/>
    <mergeCell ref="U5:U7"/>
    <mergeCell ref="H6:I6"/>
    <mergeCell ref="J6:K6"/>
    <mergeCell ref="L6:M6"/>
    <mergeCell ref="N6:O6"/>
    <mergeCell ref="P6:Q6"/>
    <mergeCell ref="R6:S6"/>
    <mergeCell ref="B114:U114"/>
    <mergeCell ref="Q33:Q57"/>
    <mergeCell ref="S33:S57"/>
    <mergeCell ref="T33:T57"/>
    <mergeCell ref="U33:U57"/>
    <mergeCell ref="J33:J57"/>
    <mergeCell ref="K33:K57"/>
    <mergeCell ref="M33:M57"/>
    <mergeCell ref="O33:O57"/>
    <mergeCell ref="H33:H57"/>
    <mergeCell ref="I33:I57"/>
    <mergeCell ref="B33:B57"/>
    <mergeCell ref="C33:C57"/>
    <mergeCell ref="D33:D57"/>
    <mergeCell ref="E33:E57"/>
    <mergeCell ref="F33:F57"/>
    <mergeCell ref="G33:G57"/>
    <mergeCell ref="T73:T79"/>
    <mergeCell ref="U73:U79"/>
    <mergeCell ref="U80:U86"/>
    <mergeCell ref="C89:C91"/>
    <mergeCell ref="S80:S86"/>
    <mergeCell ref="T80:T86"/>
    <mergeCell ref="F73:F79"/>
    <mergeCell ref="P116:Q117"/>
    <mergeCell ref="R116:S117"/>
    <mergeCell ref="T116:U117"/>
    <mergeCell ref="A20:A22"/>
    <mergeCell ref="B20:B22"/>
    <mergeCell ref="C20:C22"/>
    <mergeCell ref="D20:D22"/>
    <mergeCell ref="E20:E22"/>
    <mergeCell ref="G20:G22"/>
    <mergeCell ref="H20:H22"/>
    <mergeCell ref="A116:A117"/>
    <mergeCell ref="B116:G117"/>
    <mergeCell ref="H116:I117"/>
    <mergeCell ref="J116:K117"/>
    <mergeCell ref="L116:M117"/>
    <mergeCell ref="N116:O117"/>
    <mergeCell ref="B115:G115"/>
    <mergeCell ref="H115:I115"/>
    <mergeCell ref="J115:K115"/>
    <mergeCell ref="L115:M115"/>
    <mergeCell ref="N115:O115"/>
    <mergeCell ref="P115:Q115"/>
    <mergeCell ref="R115:S115"/>
    <mergeCell ref="T115:U115"/>
    <mergeCell ref="U20:U22"/>
    <mergeCell ref="A25:A28"/>
    <mergeCell ref="B25:B28"/>
    <mergeCell ref="C25:C28"/>
    <mergeCell ref="D25:D28"/>
    <mergeCell ref="E25:E28"/>
    <mergeCell ref="F25:F28"/>
    <mergeCell ref="G25:G28"/>
    <mergeCell ref="H25:H28"/>
    <mergeCell ref="I25:I28"/>
    <mergeCell ref="O20:O22"/>
    <mergeCell ref="P20:P22"/>
    <mergeCell ref="Q20:Q22"/>
    <mergeCell ref="R20:R22"/>
    <mergeCell ref="S20:S22"/>
    <mergeCell ref="T20:T22"/>
    <mergeCell ref="I20:I22"/>
    <mergeCell ref="J20:J22"/>
    <mergeCell ref="K20:K22"/>
    <mergeCell ref="L20:L22"/>
    <mergeCell ref="M20:M22"/>
    <mergeCell ref="N20:N22"/>
    <mergeCell ref="P25:P28"/>
    <mergeCell ref="Q25:Q28"/>
    <mergeCell ref="R25:R28"/>
    <mergeCell ref="S25:S28"/>
    <mergeCell ref="T25:T28"/>
    <mergeCell ref="U25:U28"/>
    <mergeCell ref="J25:J28"/>
    <mergeCell ref="K25:K28"/>
    <mergeCell ref="L25:L28"/>
    <mergeCell ref="M25:M28"/>
    <mergeCell ref="N25:N28"/>
    <mergeCell ref="O25:O28"/>
    <mergeCell ref="G30:G31"/>
    <mergeCell ref="H30:H31"/>
    <mergeCell ref="I30:I31"/>
    <mergeCell ref="J30:J31"/>
    <mergeCell ref="K30:K31"/>
    <mergeCell ref="L30:L31"/>
    <mergeCell ref="A30:A31"/>
    <mergeCell ref="B30:B31"/>
    <mergeCell ref="C30:C31"/>
    <mergeCell ref="D30:D31"/>
    <mergeCell ref="E30:E31"/>
    <mergeCell ref="F30:F31"/>
    <mergeCell ref="S30:S31"/>
    <mergeCell ref="T30:T31"/>
    <mergeCell ref="U30:U31"/>
    <mergeCell ref="M30:M31"/>
    <mergeCell ref="N30:N31"/>
    <mergeCell ref="O30:O31"/>
    <mergeCell ref="P30:P31"/>
    <mergeCell ref="Q30:Q31"/>
    <mergeCell ref="R30:R31"/>
    <mergeCell ref="G73:G79"/>
    <mergeCell ref="A33:A57"/>
    <mergeCell ref="S73:S79"/>
    <mergeCell ref="H73:H79"/>
    <mergeCell ref="I73:I79"/>
    <mergeCell ref="J73:J79"/>
    <mergeCell ref="K73:K79"/>
    <mergeCell ref="L73:L79"/>
    <mergeCell ref="M73:M79"/>
    <mergeCell ref="A80:A86"/>
    <mergeCell ref="B80:B86"/>
    <mergeCell ref="C80:C86"/>
    <mergeCell ref="D80:D86"/>
    <mergeCell ref="E80:E86"/>
    <mergeCell ref="F80:F86"/>
    <mergeCell ref="N73:N79"/>
    <mergeCell ref="P73:P79"/>
    <mergeCell ref="R73:R79"/>
    <mergeCell ref="M80:M86"/>
    <mergeCell ref="N80:N86"/>
    <mergeCell ref="P80:P86"/>
    <mergeCell ref="R80:R86"/>
    <mergeCell ref="G80:G86"/>
    <mergeCell ref="H80:H86"/>
    <mergeCell ref="I80:I86"/>
    <mergeCell ref="J80:J86"/>
    <mergeCell ref="K80:K86"/>
    <mergeCell ref="L80:L86"/>
    <mergeCell ref="A73:A79"/>
    <mergeCell ref="B73:B79"/>
    <mergeCell ref="C73:C79"/>
    <mergeCell ref="D73:D79"/>
    <mergeCell ref="E73:E79"/>
  </mergeCells>
  <pageMargins left="0.7" right="0.7" top="0.75" bottom="0.75" header="0.3" footer="0.3"/>
  <pageSetup paperSize="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TC-27blm urut</vt:lpstr>
      <vt:lpstr>2021</vt:lpstr>
      <vt:lpstr>2022</vt:lpstr>
      <vt:lpstr>2023</vt:lpstr>
      <vt:lpstr>tc-27baru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2021-06-04T02:49:30Z</cp:lastPrinted>
  <dcterms:created xsi:type="dcterms:W3CDTF">2021-04-22T17:18:45Z</dcterms:created>
  <dcterms:modified xsi:type="dcterms:W3CDTF">2021-07-03T04:36:04Z</dcterms:modified>
</cp:coreProperties>
</file>