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2"/>
  </bookViews>
  <sheets>
    <sheet name="2019" sheetId="1" r:id="rId1"/>
    <sheet name="2020" sheetId="2" r:id="rId2"/>
    <sheet name="sanding" sheetId="3" r:id="rId3"/>
  </sheets>
  <calcPr calcId="144525"/>
</workbook>
</file>

<file path=xl/calcChain.xml><?xml version="1.0" encoding="utf-8"?>
<calcChain xmlns="http://schemas.openxmlformats.org/spreadsheetml/2006/main">
  <c r="R8" i="3" l="1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S7" i="3"/>
  <c r="R7" i="3"/>
  <c r="C19" i="3"/>
  <c r="M19" i="3" s="1"/>
  <c r="D19" i="3"/>
  <c r="N19" i="3" s="1"/>
  <c r="H19" i="3"/>
  <c r="I19" i="3"/>
  <c r="H8" i="3"/>
  <c r="M8" i="3" s="1"/>
  <c r="I8" i="3"/>
  <c r="H9" i="3"/>
  <c r="I9" i="3"/>
  <c r="H10" i="3"/>
  <c r="I10" i="3"/>
  <c r="N10" i="3" s="1"/>
  <c r="H11" i="3"/>
  <c r="I11" i="3"/>
  <c r="H12" i="3"/>
  <c r="M12" i="3" s="1"/>
  <c r="I12" i="3"/>
  <c r="H13" i="3"/>
  <c r="M13" i="3" s="1"/>
  <c r="I13" i="3"/>
  <c r="H14" i="3"/>
  <c r="I14" i="3"/>
  <c r="H15" i="3"/>
  <c r="I15" i="3"/>
  <c r="H16" i="3"/>
  <c r="M16" i="3" s="1"/>
  <c r="I16" i="3"/>
  <c r="N16" i="3" s="1"/>
  <c r="H17" i="3"/>
  <c r="I17" i="3"/>
  <c r="H18" i="3"/>
  <c r="I18" i="3"/>
  <c r="N18" i="3" s="1"/>
  <c r="H20" i="3"/>
  <c r="I20" i="3"/>
  <c r="H21" i="3"/>
  <c r="M21" i="3" s="1"/>
  <c r="I21" i="3"/>
  <c r="N21" i="3" s="1"/>
  <c r="H22" i="3"/>
  <c r="I22" i="3"/>
  <c r="H23" i="3"/>
  <c r="I23" i="3"/>
  <c r="N23" i="3" s="1"/>
  <c r="H24" i="3"/>
  <c r="I24" i="3"/>
  <c r="H25" i="3"/>
  <c r="M25" i="3" s="1"/>
  <c r="I25" i="3"/>
  <c r="N25" i="3" s="1"/>
  <c r="H26" i="3"/>
  <c r="I26" i="3"/>
  <c r="H27" i="3"/>
  <c r="I27" i="3"/>
  <c r="N27" i="3" s="1"/>
  <c r="I7" i="3"/>
  <c r="H7" i="3"/>
  <c r="D8" i="3"/>
  <c r="D9" i="3"/>
  <c r="D10" i="3"/>
  <c r="D11" i="3"/>
  <c r="D14" i="3"/>
  <c r="D15" i="3"/>
  <c r="D16" i="3"/>
  <c r="D17" i="3"/>
  <c r="D18" i="3"/>
  <c r="D20" i="3"/>
  <c r="D21" i="3"/>
  <c r="D22" i="3"/>
  <c r="D23" i="3"/>
  <c r="D24" i="3"/>
  <c r="D25" i="3"/>
  <c r="D26" i="3"/>
  <c r="D27" i="3"/>
  <c r="D7" i="3"/>
  <c r="C8" i="3"/>
  <c r="C9" i="3"/>
  <c r="C10" i="3"/>
  <c r="C11" i="3"/>
  <c r="C12" i="3"/>
  <c r="C13" i="3"/>
  <c r="C14" i="3"/>
  <c r="C15" i="3"/>
  <c r="C16" i="3"/>
  <c r="C17" i="3"/>
  <c r="C18" i="3"/>
  <c r="C20" i="3"/>
  <c r="C21" i="3"/>
  <c r="C22" i="3"/>
  <c r="C23" i="3"/>
  <c r="C24" i="3"/>
  <c r="C25" i="3"/>
  <c r="C26" i="3"/>
  <c r="C27" i="3"/>
  <c r="C7" i="3"/>
  <c r="K24" i="2"/>
  <c r="F24" i="2"/>
  <c r="K23" i="2"/>
  <c r="F23" i="2"/>
  <c r="K22" i="2"/>
  <c r="F22" i="2"/>
  <c r="K21" i="2"/>
  <c r="F21" i="2"/>
  <c r="K19" i="2"/>
  <c r="F19" i="2"/>
  <c r="K18" i="2"/>
  <c r="K17" i="2" s="1"/>
  <c r="F18" i="2"/>
  <c r="F17" i="2" s="1"/>
  <c r="K16" i="2"/>
  <c r="F16" i="2"/>
  <c r="K15" i="2"/>
  <c r="K14" i="2" s="1"/>
  <c r="F15" i="2"/>
  <c r="F14" i="2" s="1"/>
  <c r="K13" i="2"/>
  <c r="F13" i="2"/>
  <c r="K12" i="2"/>
  <c r="F12" i="2"/>
  <c r="K11" i="2"/>
  <c r="F11" i="2"/>
  <c r="K10" i="2"/>
  <c r="F10" i="2"/>
  <c r="D13" i="3" s="1"/>
  <c r="K8" i="2"/>
  <c r="F8" i="2"/>
  <c r="K7" i="2"/>
  <c r="F7" i="2"/>
  <c r="K6" i="2"/>
  <c r="F6" i="2"/>
  <c r="K5" i="2"/>
  <c r="F5" i="2"/>
  <c r="K4" i="1"/>
  <c r="F4" i="1"/>
  <c r="K17" i="1"/>
  <c r="F17" i="1"/>
  <c r="K14" i="1"/>
  <c r="F14" i="1"/>
  <c r="K9" i="1"/>
  <c r="F9" i="1"/>
  <c r="K20" i="1"/>
  <c r="F20" i="1"/>
  <c r="K19" i="1"/>
  <c r="K21" i="1"/>
  <c r="K22" i="1"/>
  <c r="K23" i="1"/>
  <c r="K24" i="1"/>
  <c r="F19" i="1"/>
  <c r="F21" i="1"/>
  <c r="F22" i="1"/>
  <c r="F23" i="1"/>
  <c r="F24" i="1"/>
  <c r="K6" i="1"/>
  <c r="K7" i="1"/>
  <c r="K8" i="1"/>
  <c r="K10" i="1"/>
  <c r="K11" i="1"/>
  <c r="K12" i="1"/>
  <c r="K13" i="1"/>
  <c r="K15" i="1"/>
  <c r="K16" i="1"/>
  <c r="K18" i="1"/>
  <c r="K5" i="1"/>
  <c r="F6" i="1"/>
  <c r="F7" i="1"/>
  <c r="F8" i="1"/>
  <c r="F10" i="1"/>
  <c r="F11" i="1"/>
  <c r="F12" i="1"/>
  <c r="F13" i="1"/>
  <c r="F15" i="1"/>
  <c r="F16" i="1"/>
  <c r="F18" i="1"/>
  <c r="F5" i="1"/>
  <c r="N8" i="3" l="1"/>
  <c r="M10" i="3"/>
  <c r="M7" i="3"/>
  <c r="N26" i="3"/>
  <c r="N24" i="3"/>
  <c r="N22" i="3"/>
  <c r="N20" i="3"/>
  <c r="N17" i="3"/>
  <c r="N15" i="3"/>
  <c r="N11" i="3"/>
  <c r="N9" i="3"/>
  <c r="N14" i="3"/>
  <c r="M27" i="3"/>
  <c r="M23" i="3"/>
  <c r="M18" i="3"/>
  <c r="M14" i="3"/>
  <c r="N7" i="3"/>
  <c r="M26" i="3"/>
  <c r="M24" i="3"/>
  <c r="M22" i="3"/>
  <c r="M20" i="3"/>
  <c r="M17" i="3"/>
  <c r="M15" i="3"/>
  <c r="M11" i="3"/>
  <c r="M9" i="3"/>
  <c r="N13" i="3"/>
  <c r="K20" i="2"/>
  <c r="F20" i="2"/>
  <c r="K9" i="2"/>
  <c r="F9" i="2"/>
  <c r="D12" i="3" s="1"/>
  <c r="N12" i="3" s="1"/>
  <c r="K4" i="2"/>
  <c r="F4" i="2"/>
</calcChain>
</file>

<file path=xl/sharedStrings.xml><?xml version="1.0" encoding="utf-8"?>
<sst xmlns="http://schemas.openxmlformats.org/spreadsheetml/2006/main" count="86" uniqueCount="37">
  <si>
    <t>Program Pelayanan Administrasi Perkantoran</t>
  </si>
  <si>
    <t>Kegiatan Penyediaan Jasa dan Pelayanan Administrasi Perkantoran</t>
  </si>
  <si>
    <t>kec</t>
  </si>
  <si>
    <t>kwd</t>
  </si>
  <si>
    <t>smp</t>
  </si>
  <si>
    <t>rjs</t>
  </si>
  <si>
    <t>total</t>
  </si>
  <si>
    <t>Kegiatan Perjalanan Dinas Dalam dan Luar Daerah</t>
  </si>
  <si>
    <t>Kegiatan Survey Indek Kepuasan Masyarakat</t>
  </si>
  <si>
    <t>Program Peningkatan Sarana dan Prasarana Aparatur</t>
  </si>
  <si>
    <t>Kegiatan Pengadaan Peralatan Gedung Kantor</t>
  </si>
  <si>
    <t>Kegiatan Pemeliharaan Rutin/Berkala Gedung kantor</t>
  </si>
  <si>
    <t>Kegiatan Pemeliharaan Rutin/Berkala Kendaraan Dinas/Operasional</t>
  </si>
  <si>
    <t>Program Peningkatan Pengembangan Sistem Pelaporan Capaian Kinerja dan Keuangan</t>
  </si>
  <si>
    <t>Kegiatan Penyusunan laporan capaian kinerja dan ikhtisar realisasi kinerja SKPD</t>
  </si>
  <si>
    <t>Program Peningkatan Kelembagaan Kecamatan</t>
  </si>
  <si>
    <t>Kegiatan Fasilitasi Pelayanan Administrasi Kewilayahan Kecamatan</t>
  </si>
  <si>
    <t>anggaran 2019</t>
  </si>
  <si>
    <t>realisasi 2019</t>
  </si>
  <si>
    <t>Program Pemberdayaan Kelurahan</t>
  </si>
  <si>
    <t>Kegiatan Pembanguanan Sarana dan Prasarana Lokal Kelurahan</t>
  </si>
  <si>
    <t>Kegiatan Pembinaan dan Pengembangan Masyarakat</t>
  </si>
  <si>
    <t>Kegiatan Pembangunan Sarana dan Prasarana Kelurahan (DAU Tambahan)</t>
  </si>
  <si>
    <t>Kegiatan Pemberdayaan  Masyarakat di Kelurahan (DAU Tambahan)</t>
  </si>
  <si>
    <t>anggaran 2020</t>
  </si>
  <si>
    <t>realisasi 2020</t>
  </si>
  <si>
    <t>Tabel 2.4</t>
  </si>
  <si>
    <t>Anggaran dan Realisasi Pendanaan Pelayanan OPD Kecamatan Kawedanan</t>
  </si>
  <si>
    <t>Kabupaten Magetan</t>
  </si>
  <si>
    <t>No.</t>
  </si>
  <si>
    <t>Uraian</t>
  </si>
  <si>
    <t>Anggaran pada Tahun (Rp)</t>
  </si>
  <si>
    <t>Realisasi pada tahun (Rp)</t>
  </si>
  <si>
    <t xml:space="preserve">Rasio antara Realisasi dan Anggaran Tahun </t>
  </si>
  <si>
    <t>Rata-rata Pertumbuhan</t>
  </si>
  <si>
    <t>Anggaran</t>
  </si>
  <si>
    <t>Realisasi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</si>
</sst>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Garamond"/>
      <family val="1"/>
    </font>
    <font>
      <b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sz val="8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Bookman Old Style"/>
      <family val="1"/>
    </font>
    <font>
      <b/>
      <sz val="8"/>
      <color rgb="FF000000"/>
      <name val="Franklin Gothic Book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/>
    <xf numFmtId="41" fontId="0" fillId="0" borderId="0" xfId="1" applyFont="1"/>
    <xf numFmtId="41" fontId="7" fillId="0" borderId="0" xfId="1" applyFont="1"/>
    <xf numFmtId="41" fontId="1" fillId="0" borderId="0" xfId="1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4" fontId="8" fillId="0" borderId="0" xfId="0" applyNumberFormat="1" applyFont="1" applyAlignment="1">
      <alignment vertical="top" wrapText="1"/>
    </xf>
    <xf numFmtId="0" fontId="2" fillId="0" borderId="0" xfId="0" applyFont="1"/>
    <xf numFmtId="41" fontId="2" fillId="0" borderId="0" xfId="1" applyFont="1"/>
    <xf numFmtId="41" fontId="2" fillId="0" borderId="0" xfId="0" applyNumberFormat="1" applyFont="1"/>
    <xf numFmtId="0" fontId="8" fillId="0" borderId="0" xfId="0" applyFont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41" fontId="12" fillId="0" borderId="10" xfId="0" applyNumberFormat="1" applyFont="1" applyBorder="1"/>
    <xf numFmtId="0" fontId="11" fillId="0" borderId="10" xfId="0" applyFont="1" applyBorder="1"/>
    <xf numFmtId="1" fontId="12" fillId="0" borderId="10" xfId="0" applyNumberFormat="1" applyFont="1" applyBorder="1"/>
    <xf numFmtId="0" fontId="12" fillId="0" borderId="11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41" fontId="11" fillId="0" borderId="11" xfId="0" applyNumberFormat="1" applyFont="1" applyBorder="1"/>
    <xf numFmtId="0" fontId="11" fillId="0" borderId="11" xfId="0" applyFont="1" applyBorder="1"/>
    <xf numFmtId="1" fontId="11" fillId="0" borderId="11" xfId="0" applyNumberFormat="1" applyFont="1" applyBorder="1"/>
    <xf numFmtId="0" fontId="1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1" fontId="12" fillId="0" borderId="11" xfId="0" applyNumberFormat="1" applyFont="1" applyBorder="1"/>
    <xf numFmtId="1" fontId="12" fillId="0" borderId="11" xfId="0" applyNumberFormat="1" applyFont="1" applyBorder="1"/>
    <xf numFmtId="0" fontId="12" fillId="0" borderId="11" xfId="0" applyFont="1" applyBorder="1"/>
    <xf numFmtId="0" fontId="3" fillId="0" borderId="11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41" fontId="11" fillId="0" borderId="12" xfId="0" applyNumberFormat="1" applyFont="1" applyBorder="1"/>
    <xf numFmtId="0" fontId="11" fillId="0" borderId="12" xfId="0" applyFont="1" applyBorder="1"/>
    <xf numFmtId="1" fontId="11" fillId="0" borderId="12" xfId="0" applyNumberFormat="1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86" zoomScaleNormal="86" workbookViewId="0">
      <selection activeCell="E12" sqref="A1:XFD1048576"/>
    </sheetView>
  </sheetViews>
  <sheetFormatPr defaultRowHeight="15" x14ac:dyDescent="0.25"/>
  <cols>
    <col min="1" max="1" width="46.7109375" customWidth="1"/>
    <col min="2" max="3" width="15.7109375" customWidth="1"/>
    <col min="4" max="5" width="15.7109375" style="4" customWidth="1"/>
    <col min="6" max="6" width="15.7109375" style="10" customWidth="1"/>
    <col min="7" max="10" width="17.28515625" customWidth="1"/>
    <col min="11" max="11" width="17.28515625" style="10" customWidth="1"/>
  </cols>
  <sheetData>
    <row r="1" spans="1:11" x14ac:dyDescent="0.25">
      <c r="B1" s="7" t="s">
        <v>17</v>
      </c>
      <c r="C1" s="7"/>
      <c r="D1" s="7"/>
      <c r="E1" s="7"/>
      <c r="F1" s="7"/>
      <c r="G1" s="7" t="s">
        <v>18</v>
      </c>
      <c r="H1" s="7"/>
      <c r="I1" s="7"/>
      <c r="J1" s="7"/>
      <c r="K1" s="7"/>
    </row>
    <row r="2" spans="1:11" x14ac:dyDescent="0.25">
      <c r="B2" t="s">
        <v>2</v>
      </c>
      <c r="C2" t="s">
        <v>3</v>
      </c>
      <c r="D2" s="4" t="s">
        <v>4</v>
      </c>
      <c r="E2" s="4" t="s">
        <v>5</v>
      </c>
      <c r="F2" s="10" t="s">
        <v>6</v>
      </c>
      <c r="G2" t="s">
        <v>2</v>
      </c>
      <c r="H2" t="s">
        <v>3</v>
      </c>
      <c r="I2" t="s">
        <v>4</v>
      </c>
      <c r="J2" t="s">
        <v>5</v>
      </c>
      <c r="K2" s="10" t="s">
        <v>6</v>
      </c>
    </row>
    <row r="4" spans="1:11" ht="31.5" x14ac:dyDescent="0.25">
      <c r="A4" s="1" t="s">
        <v>0</v>
      </c>
      <c r="F4" s="12">
        <f>SUM(F5:F7)</f>
        <v>801144000</v>
      </c>
      <c r="K4" s="12">
        <f>SUM(K5:K7)</f>
        <v>793711652</v>
      </c>
    </row>
    <row r="5" spans="1:11" ht="31.5" x14ac:dyDescent="0.25">
      <c r="A5" s="13" t="s">
        <v>1</v>
      </c>
      <c r="B5" s="5">
        <v>395495000</v>
      </c>
      <c r="C5" s="3">
        <v>121000000</v>
      </c>
      <c r="D5" s="5">
        <v>107544000</v>
      </c>
      <c r="E5" s="5">
        <v>100465000</v>
      </c>
      <c r="F5" s="11">
        <f>B5+C5+D5+E5</f>
        <v>724504000</v>
      </c>
      <c r="G5" s="5">
        <v>395201870</v>
      </c>
      <c r="H5" s="3">
        <v>116362307</v>
      </c>
      <c r="I5" s="3">
        <v>105750500</v>
      </c>
      <c r="J5" s="3">
        <v>99756975</v>
      </c>
      <c r="K5" s="12">
        <f>G5+H5+I5+J5</f>
        <v>717071652</v>
      </c>
    </row>
    <row r="6" spans="1:11" ht="31.5" x14ac:dyDescent="0.25">
      <c r="A6" s="13" t="s">
        <v>7</v>
      </c>
      <c r="B6" s="5">
        <v>61640000</v>
      </c>
      <c r="C6" s="6"/>
      <c r="F6" s="11">
        <f t="shared" ref="F6:F24" si="0">B6+C6+D6+E6</f>
        <v>61640000</v>
      </c>
      <c r="G6" s="5">
        <v>61640000</v>
      </c>
      <c r="K6" s="12">
        <f t="shared" ref="K6:K24" si="1">G6+H6+I6+J6</f>
        <v>61640000</v>
      </c>
    </row>
    <row r="7" spans="1:11" ht="15.75" x14ac:dyDescent="0.25">
      <c r="A7" s="13" t="s">
        <v>8</v>
      </c>
      <c r="B7" s="5">
        <v>15000000</v>
      </c>
      <c r="C7" s="6"/>
      <c r="F7" s="11">
        <f t="shared" si="0"/>
        <v>15000000</v>
      </c>
      <c r="G7" s="5">
        <v>15000000</v>
      </c>
      <c r="K7" s="12">
        <f t="shared" si="1"/>
        <v>15000000</v>
      </c>
    </row>
    <row r="8" spans="1:11" ht="15.75" x14ac:dyDescent="0.25">
      <c r="A8" s="2"/>
      <c r="B8" s="6"/>
      <c r="C8" s="6"/>
      <c r="F8" s="11">
        <f t="shared" si="0"/>
        <v>0</v>
      </c>
      <c r="G8" s="6"/>
      <c r="K8" s="12">
        <f t="shared" si="1"/>
        <v>0</v>
      </c>
    </row>
    <row r="9" spans="1:11" ht="31.5" x14ac:dyDescent="0.25">
      <c r="A9" s="1" t="s">
        <v>9</v>
      </c>
      <c r="B9" s="6"/>
      <c r="C9" s="6"/>
      <c r="F9" s="11">
        <f>SUM(F10:F12)</f>
        <v>769859750</v>
      </c>
      <c r="G9" s="6"/>
      <c r="K9" s="11">
        <f>SUM(K10:K12)</f>
        <v>747610251</v>
      </c>
    </row>
    <row r="10" spans="1:11" ht="15.75" x14ac:dyDescent="0.25">
      <c r="A10" s="13" t="s">
        <v>10</v>
      </c>
      <c r="B10" s="5">
        <v>43000000</v>
      </c>
      <c r="C10" s="3">
        <v>35400000</v>
      </c>
      <c r="D10" s="5">
        <v>23300000</v>
      </c>
      <c r="E10" s="5">
        <v>54800000</v>
      </c>
      <c r="F10" s="11">
        <f t="shared" si="0"/>
        <v>156500000</v>
      </c>
      <c r="G10" s="5">
        <v>43000000</v>
      </c>
      <c r="H10" s="3">
        <v>35400000</v>
      </c>
      <c r="I10" s="3">
        <v>23300000</v>
      </c>
      <c r="J10" s="3">
        <v>54800000</v>
      </c>
      <c r="K10" s="12">
        <f t="shared" si="1"/>
        <v>156500000</v>
      </c>
    </row>
    <row r="11" spans="1:11" ht="31.5" x14ac:dyDescent="0.25">
      <c r="A11" s="13" t="s">
        <v>11</v>
      </c>
      <c r="B11" s="5">
        <v>170000000</v>
      </c>
      <c r="C11" s="3">
        <v>234334750</v>
      </c>
      <c r="D11" s="5">
        <v>75000000</v>
      </c>
      <c r="E11" s="5">
        <v>101525000</v>
      </c>
      <c r="F11" s="11">
        <f t="shared" si="0"/>
        <v>580859750</v>
      </c>
      <c r="G11" s="5">
        <v>163490000</v>
      </c>
      <c r="H11" s="3">
        <v>226001500</v>
      </c>
      <c r="I11" s="3">
        <v>71960000</v>
      </c>
      <c r="J11" s="3">
        <v>97161000</v>
      </c>
      <c r="K11" s="12">
        <f t="shared" si="1"/>
        <v>558612500</v>
      </c>
    </row>
    <row r="12" spans="1:11" ht="31.5" x14ac:dyDescent="0.25">
      <c r="A12" s="13" t="s">
        <v>12</v>
      </c>
      <c r="B12" s="5">
        <v>32500000</v>
      </c>
      <c r="C12" s="6"/>
      <c r="F12" s="11">
        <f t="shared" si="0"/>
        <v>32500000</v>
      </c>
      <c r="G12" s="5">
        <v>32497751</v>
      </c>
      <c r="K12" s="12">
        <f t="shared" si="1"/>
        <v>32497751</v>
      </c>
    </row>
    <row r="13" spans="1:11" ht="15.75" x14ac:dyDescent="0.25">
      <c r="A13" s="2"/>
      <c r="B13" s="6"/>
      <c r="C13" s="6"/>
      <c r="F13" s="11">
        <f t="shared" si="0"/>
        <v>0</v>
      </c>
      <c r="G13" s="6"/>
      <c r="K13" s="12">
        <f t="shared" si="1"/>
        <v>0</v>
      </c>
    </row>
    <row r="14" spans="1:11" ht="47.25" x14ac:dyDescent="0.25">
      <c r="A14" s="1" t="s">
        <v>13</v>
      </c>
      <c r="B14" s="6"/>
      <c r="C14" s="6"/>
      <c r="F14" s="11">
        <f>F15</f>
        <v>5000000</v>
      </c>
      <c r="G14" s="6"/>
      <c r="K14" s="12">
        <f>K15</f>
        <v>5000000</v>
      </c>
    </row>
    <row r="15" spans="1:11" ht="31.5" x14ac:dyDescent="0.25">
      <c r="A15" s="13" t="s">
        <v>14</v>
      </c>
      <c r="B15" s="5">
        <v>5000000</v>
      </c>
      <c r="C15" s="6"/>
      <c r="F15" s="11">
        <f t="shared" si="0"/>
        <v>5000000</v>
      </c>
      <c r="G15" s="5">
        <v>5000000</v>
      </c>
      <c r="K15" s="12">
        <f t="shared" si="1"/>
        <v>5000000</v>
      </c>
    </row>
    <row r="16" spans="1:11" ht="15.75" x14ac:dyDescent="0.25">
      <c r="A16" s="2"/>
      <c r="B16" s="6"/>
      <c r="C16" s="6"/>
      <c r="F16" s="11">
        <f t="shared" si="0"/>
        <v>0</v>
      </c>
      <c r="G16" s="6"/>
      <c r="K16" s="12">
        <f t="shared" si="1"/>
        <v>0</v>
      </c>
    </row>
    <row r="17" spans="1:11" ht="31.5" x14ac:dyDescent="0.25">
      <c r="A17" s="1" t="s">
        <v>15</v>
      </c>
      <c r="B17" s="6"/>
      <c r="C17" s="6"/>
      <c r="F17" s="11">
        <f>F18</f>
        <v>123885000</v>
      </c>
      <c r="G17" s="6"/>
      <c r="K17" s="12">
        <f>K18</f>
        <v>123885000</v>
      </c>
    </row>
    <row r="18" spans="1:11" ht="31.5" x14ac:dyDescent="0.25">
      <c r="A18" s="13" t="s">
        <v>16</v>
      </c>
      <c r="B18" s="6">
        <v>123885000</v>
      </c>
      <c r="C18" s="6"/>
      <c r="F18" s="11">
        <f t="shared" si="0"/>
        <v>123885000</v>
      </c>
      <c r="G18" s="6">
        <v>123885000</v>
      </c>
      <c r="K18" s="12">
        <f t="shared" si="1"/>
        <v>123885000</v>
      </c>
    </row>
    <row r="19" spans="1:11" ht="15.75" thickBot="1" x14ac:dyDescent="0.3">
      <c r="F19" s="11">
        <f t="shared" si="0"/>
        <v>0</v>
      </c>
      <c r="K19" s="12">
        <f t="shared" si="1"/>
        <v>0</v>
      </c>
    </row>
    <row r="20" spans="1:11" ht="16.5" thickBot="1" x14ac:dyDescent="0.3">
      <c r="A20" s="8" t="s">
        <v>19</v>
      </c>
      <c r="B20" s="2"/>
      <c r="F20" s="11">
        <f>SUM(F21:F24)</f>
        <v>3225000000</v>
      </c>
      <c r="K20" s="11">
        <f>SUM(K21:K24)</f>
        <v>3157841025</v>
      </c>
    </row>
    <row r="21" spans="1:11" ht="31.5" x14ac:dyDescent="0.25">
      <c r="A21" s="13" t="s">
        <v>20</v>
      </c>
      <c r="B21" s="9"/>
      <c r="C21" s="5">
        <v>384329650</v>
      </c>
      <c r="D21" s="5">
        <v>470464000</v>
      </c>
      <c r="E21" s="5">
        <v>304710000</v>
      </c>
      <c r="F21" s="11">
        <f t="shared" si="0"/>
        <v>1159503650</v>
      </c>
      <c r="G21" s="5"/>
      <c r="H21" s="5">
        <v>369267750</v>
      </c>
      <c r="I21" s="5">
        <v>453825000</v>
      </c>
      <c r="J21" s="5">
        <v>291295300</v>
      </c>
      <c r="K21" s="12">
        <f t="shared" si="1"/>
        <v>1114388050</v>
      </c>
    </row>
    <row r="22" spans="1:11" ht="31.5" x14ac:dyDescent="0.25">
      <c r="A22" s="13" t="s">
        <v>21</v>
      </c>
      <c r="B22" s="9"/>
      <c r="C22" s="5">
        <v>337729350</v>
      </c>
      <c r="D22" s="5">
        <v>251595000</v>
      </c>
      <c r="E22" s="5">
        <v>417349000</v>
      </c>
      <c r="F22" s="11">
        <f t="shared" si="0"/>
        <v>1006673350</v>
      </c>
      <c r="G22" s="5"/>
      <c r="H22" s="5">
        <v>334479350</v>
      </c>
      <c r="I22" s="5">
        <v>251345000</v>
      </c>
      <c r="J22" s="5">
        <v>415109000</v>
      </c>
      <c r="K22" s="12">
        <f t="shared" si="1"/>
        <v>1000933350</v>
      </c>
    </row>
    <row r="23" spans="1:11" ht="31.5" x14ac:dyDescent="0.25">
      <c r="A23" s="13" t="s">
        <v>22</v>
      </c>
      <c r="B23" s="2"/>
      <c r="C23" s="5">
        <v>331351500</v>
      </c>
      <c r="D23" s="5">
        <v>331541000</v>
      </c>
      <c r="E23" s="5">
        <v>246000000</v>
      </c>
      <c r="F23" s="11">
        <f t="shared" si="0"/>
        <v>908892500</v>
      </c>
      <c r="G23" s="4"/>
      <c r="H23" s="5">
        <v>325001125</v>
      </c>
      <c r="I23" s="5">
        <v>325746000</v>
      </c>
      <c r="J23" s="5">
        <v>241842000</v>
      </c>
      <c r="K23" s="12">
        <f t="shared" si="1"/>
        <v>892589125</v>
      </c>
    </row>
    <row r="24" spans="1:11" ht="31.5" x14ac:dyDescent="0.25">
      <c r="A24" s="13" t="s">
        <v>23</v>
      </c>
      <c r="B24" s="2"/>
      <c r="C24" s="5">
        <v>21589500</v>
      </c>
      <c r="D24" s="5">
        <v>21400000</v>
      </c>
      <c r="E24" s="5">
        <v>106941000</v>
      </c>
      <c r="F24" s="11">
        <f t="shared" si="0"/>
        <v>149930500</v>
      </c>
      <c r="G24" s="4"/>
      <c r="H24" s="5">
        <v>21589500</v>
      </c>
      <c r="I24" s="5">
        <v>21400000</v>
      </c>
      <c r="J24" s="5">
        <v>106941000</v>
      </c>
      <c r="K24" s="12">
        <f t="shared" si="1"/>
        <v>149930500</v>
      </c>
    </row>
    <row r="25" spans="1:11" ht="15.75" x14ac:dyDescent="0.25">
      <c r="A25" s="2"/>
      <c r="B25" s="2"/>
    </row>
  </sheetData>
  <mergeCells count="2">
    <mergeCell ref="B1:F1"/>
    <mergeCell ref="G1:K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B1" workbookViewId="0">
      <selection activeCell="H9" sqref="H9"/>
    </sheetView>
  </sheetViews>
  <sheetFormatPr defaultRowHeight="15" x14ac:dyDescent="0.25"/>
  <cols>
    <col min="1" max="1" width="46.7109375" customWidth="1"/>
    <col min="2" max="3" width="15.7109375" customWidth="1"/>
    <col min="4" max="5" width="15.7109375" style="4" customWidth="1"/>
    <col min="6" max="6" width="15.7109375" style="10" customWidth="1"/>
    <col min="7" max="10" width="17.28515625" customWidth="1"/>
    <col min="11" max="11" width="17.28515625" style="10" customWidth="1"/>
  </cols>
  <sheetData>
    <row r="1" spans="1:11" x14ac:dyDescent="0.25">
      <c r="B1" s="7" t="s">
        <v>24</v>
      </c>
      <c r="C1" s="7"/>
      <c r="D1" s="7"/>
      <c r="E1" s="7"/>
      <c r="F1" s="7"/>
      <c r="G1" s="7" t="s">
        <v>25</v>
      </c>
      <c r="H1" s="7"/>
      <c r="I1" s="7"/>
      <c r="J1" s="7"/>
      <c r="K1" s="7"/>
    </row>
    <row r="2" spans="1:11" x14ac:dyDescent="0.25">
      <c r="B2" t="s">
        <v>2</v>
      </c>
      <c r="C2" t="s">
        <v>3</v>
      </c>
      <c r="D2" s="4" t="s">
        <v>4</v>
      </c>
      <c r="E2" s="4" t="s">
        <v>5</v>
      </c>
      <c r="F2" s="10" t="s">
        <v>6</v>
      </c>
      <c r="G2" t="s">
        <v>2</v>
      </c>
      <c r="H2" t="s">
        <v>3</v>
      </c>
      <c r="I2" t="s">
        <v>4</v>
      </c>
      <c r="J2" t="s">
        <v>5</v>
      </c>
      <c r="K2" s="10" t="s">
        <v>6</v>
      </c>
    </row>
    <row r="4" spans="1:11" ht="31.5" x14ac:dyDescent="0.25">
      <c r="A4" s="1" t="s">
        <v>0</v>
      </c>
      <c r="F4" s="12">
        <f>SUM(F5:F7)</f>
        <v>722532000</v>
      </c>
      <c r="K4" s="12">
        <f>SUM(K5:K7)</f>
        <v>711956400</v>
      </c>
    </row>
    <row r="5" spans="1:11" ht="31.5" x14ac:dyDescent="0.25">
      <c r="A5" s="13" t="s">
        <v>1</v>
      </c>
      <c r="B5" s="3">
        <v>151832000</v>
      </c>
      <c r="C5" s="3">
        <v>161000000</v>
      </c>
      <c r="D5" s="3">
        <v>204800000</v>
      </c>
      <c r="E5" s="3">
        <v>130000000</v>
      </c>
      <c r="F5" s="11">
        <f>B5+C5+D5+E5</f>
        <v>647632000</v>
      </c>
      <c r="G5" s="3">
        <v>151369776</v>
      </c>
      <c r="H5" s="3">
        <v>156928361</v>
      </c>
      <c r="I5" s="3">
        <v>204409798</v>
      </c>
      <c r="J5" s="3">
        <v>124477465</v>
      </c>
      <c r="K5" s="12">
        <f>G5+H5+I5+J5</f>
        <v>637185400</v>
      </c>
    </row>
    <row r="6" spans="1:11" ht="31.5" x14ac:dyDescent="0.25">
      <c r="A6" s="13" t="s">
        <v>7</v>
      </c>
      <c r="B6" s="3">
        <v>59900000</v>
      </c>
      <c r="C6" s="6"/>
      <c r="F6" s="11">
        <f t="shared" ref="F6:F24" si="0">B6+C6+D6+E6</f>
        <v>59900000</v>
      </c>
      <c r="G6" s="3">
        <v>59900000</v>
      </c>
      <c r="K6" s="12">
        <f t="shared" ref="K6:K24" si="1">G6+H6+I6+J6</f>
        <v>59900000</v>
      </c>
    </row>
    <row r="7" spans="1:11" ht="15.75" x14ac:dyDescent="0.25">
      <c r="A7" s="13" t="s">
        <v>8</v>
      </c>
      <c r="B7" s="3">
        <v>15000000</v>
      </c>
      <c r="C7" s="6"/>
      <c r="F7" s="11">
        <f t="shared" si="0"/>
        <v>15000000</v>
      </c>
      <c r="G7" s="3">
        <v>14871000</v>
      </c>
      <c r="K7" s="12">
        <f t="shared" si="1"/>
        <v>14871000</v>
      </c>
    </row>
    <row r="8" spans="1:11" ht="15.75" x14ac:dyDescent="0.25">
      <c r="A8" s="2"/>
      <c r="B8" s="6"/>
      <c r="C8" s="6"/>
      <c r="F8" s="11">
        <f t="shared" si="0"/>
        <v>0</v>
      </c>
      <c r="G8" s="6"/>
      <c r="K8" s="12">
        <f t="shared" si="1"/>
        <v>0</v>
      </c>
    </row>
    <row r="9" spans="1:11" ht="31.5" x14ac:dyDescent="0.25">
      <c r="A9" s="1" t="s">
        <v>9</v>
      </c>
      <c r="B9" s="6"/>
      <c r="C9" s="6"/>
      <c r="F9" s="11">
        <f>SUM(F10:F12)</f>
        <v>146453000</v>
      </c>
      <c r="G9" s="6"/>
      <c r="K9" s="11">
        <f>SUM(K10:K12)</f>
        <v>145459800</v>
      </c>
    </row>
    <row r="10" spans="1:11" ht="15.75" x14ac:dyDescent="0.25">
      <c r="A10" s="13" t="s">
        <v>10</v>
      </c>
      <c r="B10" s="3">
        <v>36062000</v>
      </c>
      <c r="C10" s="3">
        <v>5000000</v>
      </c>
      <c r="D10" s="3">
        <v>5000000</v>
      </c>
      <c r="E10" s="3">
        <v>5000000</v>
      </c>
      <c r="F10" s="11">
        <f t="shared" si="0"/>
        <v>51062000</v>
      </c>
      <c r="G10" s="3">
        <v>36062000</v>
      </c>
      <c r="H10" s="3">
        <v>5000000</v>
      </c>
      <c r="I10" s="3">
        <v>5000000</v>
      </c>
      <c r="J10" s="3">
        <v>5000000</v>
      </c>
      <c r="K10" s="12">
        <f t="shared" si="1"/>
        <v>51062000</v>
      </c>
    </row>
    <row r="11" spans="1:11" ht="31.5" x14ac:dyDescent="0.25">
      <c r="A11" s="13" t="s">
        <v>11</v>
      </c>
      <c r="B11" s="3">
        <v>25000000</v>
      </c>
      <c r="C11" s="3">
        <v>10000000</v>
      </c>
      <c r="D11" s="3">
        <v>10000000</v>
      </c>
      <c r="E11" s="3">
        <v>10000000</v>
      </c>
      <c r="F11" s="11">
        <f t="shared" si="0"/>
        <v>55000000</v>
      </c>
      <c r="G11" s="3">
        <v>25000000</v>
      </c>
      <c r="H11" s="3">
        <v>10000000</v>
      </c>
      <c r="I11" s="3">
        <v>10000000</v>
      </c>
      <c r="J11" s="3">
        <v>10000000</v>
      </c>
      <c r="K11" s="12">
        <f t="shared" si="1"/>
        <v>55000000</v>
      </c>
    </row>
    <row r="12" spans="1:11" ht="31.5" x14ac:dyDescent="0.25">
      <c r="A12" s="13" t="s">
        <v>12</v>
      </c>
      <c r="B12" s="3">
        <v>40391000</v>
      </c>
      <c r="C12" s="6"/>
      <c r="F12" s="11">
        <f t="shared" si="0"/>
        <v>40391000</v>
      </c>
      <c r="G12" s="3">
        <v>39397800</v>
      </c>
      <c r="K12" s="12">
        <f t="shared" si="1"/>
        <v>39397800</v>
      </c>
    </row>
    <row r="13" spans="1:11" ht="15.75" x14ac:dyDescent="0.25">
      <c r="A13" s="2"/>
      <c r="B13" s="6"/>
      <c r="C13" s="6"/>
      <c r="F13" s="11">
        <f t="shared" si="0"/>
        <v>0</v>
      </c>
      <c r="G13" s="6"/>
      <c r="K13" s="12">
        <f t="shared" si="1"/>
        <v>0</v>
      </c>
    </row>
    <row r="14" spans="1:11" ht="47.25" x14ac:dyDescent="0.25">
      <c r="A14" s="1" t="s">
        <v>13</v>
      </c>
      <c r="B14" s="6"/>
      <c r="C14" s="6"/>
      <c r="F14" s="11">
        <f>F15</f>
        <v>5000000</v>
      </c>
      <c r="G14" s="6"/>
      <c r="K14" s="12">
        <f>K15</f>
        <v>5000000</v>
      </c>
    </row>
    <row r="15" spans="1:11" ht="31.5" x14ac:dyDescent="0.25">
      <c r="A15" s="13" t="s">
        <v>14</v>
      </c>
      <c r="B15" s="3">
        <v>5000000</v>
      </c>
      <c r="C15" s="6"/>
      <c r="F15" s="11">
        <f t="shared" si="0"/>
        <v>5000000</v>
      </c>
      <c r="G15" s="3">
        <v>5000000</v>
      </c>
      <c r="K15" s="12">
        <f t="shared" si="1"/>
        <v>5000000</v>
      </c>
    </row>
    <row r="16" spans="1:11" ht="15.75" x14ac:dyDescent="0.25">
      <c r="A16" s="2"/>
      <c r="B16" s="6"/>
      <c r="C16" s="6"/>
      <c r="F16" s="11">
        <f t="shared" si="0"/>
        <v>0</v>
      </c>
      <c r="G16" s="6"/>
      <c r="K16" s="12">
        <f t="shared" si="1"/>
        <v>0</v>
      </c>
    </row>
    <row r="17" spans="1:11" ht="31.5" x14ac:dyDescent="0.25">
      <c r="A17" s="1" t="s">
        <v>15</v>
      </c>
      <c r="B17" s="6"/>
      <c r="C17" s="6"/>
      <c r="F17" s="11">
        <f>F18</f>
        <v>91815000</v>
      </c>
      <c r="G17" s="6"/>
      <c r="K17" s="12">
        <f>K18</f>
        <v>88497000</v>
      </c>
    </row>
    <row r="18" spans="1:11" ht="31.5" x14ac:dyDescent="0.25">
      <c r="A18" s="13" t="s">
        <v>16</v>
      </c>
      <c r="B18" s="3">
        <v>91815000</v>
      </c>
      <c r="C18" s="6"/>
      <c r="F18" s="11">
        <f t="shared" si="0"/>
        <v>91815000</v>
      </c>
      <c r="G18" s="3">
        <v>88497000</v>
      </c>
      <c r="K18" s="12">
        <f t="shared" si="1"/>
        <v>88497000</v>
      </c>
    </row>
    <row r="19" spans="1:11" ht="15.75" thickBot="1" x14ac:dyDescent="0.3">
      <c r="F19" s="11">
        <f t="shared" si="0"/>
        <v>0</v>
      </c>
      <c r="K19" s="12">
        <f t="shared" si="1"/>
        <v>0</v>
      </c>
    </row>
    <row r="20" spans="1:11" ht="16.5" thickBot="1" x14ac:dyDescent="0.3">
      <c r="A20" s="8" t="s">
        <v>19</v>
      </c>
      <c r="B20" s="2"/>
      <c r="F20" s="11">
        <f>SUM(F21:F24)</f>
        <v>3264177000</v>
      </c>
      <c r="K20" s="11">
        <f>SUM(K21:K24)</f>
        <v>3183144192</v>
      </c>
    </row>
    <row r="21" spans="1:11" ht="31.5" x14ac:dyDescent="0.25">
      <c r="A21" s="13" t="s">
        <v>20</v>
      </c>
      <c r="B21" s="9"/>
      <c r="C21" s="3">
        <v>384329650</v>
      </c>
      <c r="D21" s="3">
        <v>470464000</v>
      </c>
      <c r="E21" s="3">
        <v>361204000</v>
      </c>
      <c r="F21" s="11">
        <f t="shared" si="0"/>
        <v>1215997650</v>
      </c>
      <c r="G21" s="5"/>
      <c r="H21" s="3">
        <v>374802750</v>
      </c>
      <c r="I21" s="3">
        <v>450231500</v>
      </c>
      <c r="J21" s="3">
        <v>346801000</v>
      </c>
      <c r="K21" s="12">
        <f t="shared" si="1"/>
        <v>1171835250</v>
      </c>
    </row>
    <row r="22" spans="1:11" ht="31.5" x14ac:dyDescent="0.25">
      <c r="A22" s="13" t="s">
        <v>21</v>
      </c>
      <c r="B22" s="9"/>
      <c r="C22" s="3">
        <v>337729350</v>
      </c>
      <c r="D22" s="3">
        <v>251595000</v>
      </c>
      <c r="E22" s="3">
        <v>360855000</v>
      </c>
      <c r="F22" s="11">
        <f t="shared" si="0"/>
        <v>950179350</v>
      </c>
      <c r="G22" s="5"/>
      <c r="H22" s="3">
        <v>334002350</v>
      </c>
      <c r="I22" s="3">
        <v>251573750</v>
      </c>
      <c r="J22" s="3">
        <v>350893842</v>
      </c>
      <c r="K22" s="12">
        <f t="shared" si="1"/>
        <v>936469942</v>
      </c>
    </row>
    <row r="23" spans="1:11" ht="31.5" x14ac:dyDescent="0.25">
      <c r="A23" s="13" t="s">
        <v>22</v>
      </c>
      <c r="B23" s="2"/>
      <c r="C23" s="3">
        <v>344410500</v>
      </c>
      <c r="D23" s="3">
        <v>331541000</v>
      </c>
      <c r="E23" s="3">
        <v>259059000</v>
      </c>
      <c r="F23" s="11">
        <f t="shared" si="0"/>
        <v>935010500</v>
      </c>
      <c r="G23" s="4"/>
      <c r="H23" s="3">
        <v>336736500</v>
      </c>
      <c r="I23" s="3">
        <v>326148000</v>
      </c>
      <c r="J23" s="3">
        <v>253950000</v>
      </c>
      <c r="K23" s="12">
        <f t="shared" si="1"/>
        <v>916834500</v>
      </c>
    </row>
    <row r="24" spans="1:11" ht="31.5" x14ac:dyDescent="0.25">
      <c r="A24" s="13" t="s">
        <v>23</v>
      </c>
      <c r="B24" s="2"/>
      <c r="C24" s="3">
        <v>21589500</v>
      </c>
      <c r="D24" s="3">
        <v>34459000</v>
      </c>
      <c r="E24" s="3">
        <v>106941000</v>
      </c>
      <c r="F24" s="11">
        <f t="shared" si="0"/>
        <v>162989500</v>
      </c>
      <c r="G24" s="4"/>
      <c r="H24" s="3">
        <v>21589500</v>
      </c>
      <c r="I24" s="3">
        <v>34459000</v>
      </c>
      <c r="J24" s="3">
        <v>101956000</v>
      </c>
      <c r="K24" s="12">
        <f t="shared" si="1"/>
        <v>158004500</v>
      </c>
    </row>
    <row r="25" spans="1:11" ht="15.75" x14ac:dyDescent="0.25">
      <c r="A25" s="2"/>
      <c r="B25" s="2"/>
    </row>
  </sheetData>
  <mergeCells count="2">
    <mergeCell ref="B1:F1"/>
    <mergeCell ref="G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A7" sqref="A7:S27"/>
    </sheetView>
  </sheetViews>
  <sheetFormatPr defaultRowHeight="15" x14ac:dyDescent="0.25"/>
  <cols>
    <col min="1" max="1" width="5" style="24" customWidth="1"/>
    <col min="2" max="2" width="27.140625" customWidth="1"/>
    <col min="3" max="3" width="12.28515625" customWidth="1"/>
    <col min="4" max="4" width="12.140625" customWidth="1"/>
    <col min="5" max="7" width="6.28515625" customWidth="1"/>
    <col min="8" max="8" width="12.5703125" customWidth="1"/>
    <col min="9" max="9" width="11.5703125" customWidth="1"/>
    <col min="10" max="12" width="6.7109375" customWidth="1"/>
    <col min="15" max="17" width="6.140625" customWidth="1"/>
    <col min="18" max="18" width="11.5703125" customWidth="1"/>
    <col min="19" max="19" width="11.85546875" customWidth="1"/>
  </cols>
  <sheetData>
    <row r="1" spans="1:19" x14ac:dyDescent="0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x14ac:dyDescent="0.25">
      <c r="A3" s="21" t="s">
        <v>28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.75" thickBot="1" x14ac:dyDescent="0.3">
      <c r="A4" s="23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25.5" customHeight="1" thickBot="1" x14ac:dyDescent="0.3">
      <c r="A5" s="14" t="s">
        <v>29</v>
      </c>
      <c r="B5" s="14" t="s">
        <v>30</v>
      </c>
      <c r="C5" s="16" t="s">
        <v>31</v>
      </c>
      <c r="D5" s="15"/>
      <c r="E5" s="15"/>
      <c r="F5" s="15"/>
      <c r="G5" s="17"/>
      <c r="H5" s="18" t="s">
        <v>32</v>
      </c>
      <c r="I5" s="15"/>
      <c r="J5" s="15"/>
      <c r="K5" s="15"/>
      <c r="L5" s="17"/>
      <c r="M5" s="18" t="s">
        <v>33</v>
      </c>
      <c r="N5" s="15"/>
      <c r="O5" s="15"/>
      <c r="P5" s="15"/>
      <c r="Q5" s="17"/>
      <c r="R5" s="18" t="s">
        <v>34</v>
      </c>
      <c r="S5" s="17"/>
    </row>
    <row r="6" spans="1:19" x14ac:dyDescent="0.25">
      <c r="A6" s="25"/>
      <c r="B6" s="25"/>
      <c r="C6" s="26">
        <v>2019</v>
      </c>
      <c r="D6" s="26">
        <v>2020</v>
      </c>
      <c r="E6" s="26">
        <v>2021</v>
      </c>
      <c r="F6" s="26">
        <v>2022</v>
      </c>
      <c r="G6" s="26">
        <v>2023</v>
      </c>
      <c r="H6" s="26">
        <v>2019</v>
      </c>
      <c r="I6" s="26">
        <v>2020</v>
      </c>
      <c r="J6" s="26">
        <v>2021</v>
      </c>
      <c r="K6" s="26">
        <v>2022</v>
      </c>
      <c r="L6" s="26">
        <v>2023</v>
      </c>
      <c r="M6" s="26">
        <v>2019</v>
      </c>
      <c r="N6" s="26">
        <v>2020</v>
      </c>
      <c r="O6" s="26">
        <v>2021</v>
      </c>
      <c r="P6" s="26">
        <v>2022</v>
      </c>
      <c r="Q6" s="26">
        <v>2023</v>
      </c>
      <c r="R6" s="26" t="s">
        <v>35</v>
      </c>
      <c r="S6" s="26" t="s">
        <v>36</v>
      </c>
    </row>
    <row r="7" spans="1:19" s="22" customFormat="1" ht="22.5" x14ac:dyDescent="0.2">
      <c r="A7" s="27">
        <v>1</v>
      </c>
      <c r="B7" s="28" t="s">
        <v>0</v>
      </c>
      <c r="C7" s="29">
        <f>'2019'!F4</f>
        <v>801144000</v>
      </c>
      <c r="D7" s="29">
        <f>'2020'!F4</f>
        <v>722532000</v>
      </c>
      <c r="E7" s="30"/>
      <c r="F7" s="30"/>
      <c r="G7" s="30"/>
      <c r="H7" s="29">
        <f>'2019'!K4</f>
        <v>793711652</v>
      </c>
      <c r="I7" s="29">
        <f>'2020'!K4</f>
        <v>711956400</v>
      </c>
      <c r="J7" s="30"/>
      <c r="K7" s="30"/>
      <c r="L7" s="30"/>
      <c r="M7" s="31">
        <f>H7/C7*100</f>
        <v>99.072283135116777</v>
      </c>
      <c r="N7" s="31">
        <f>I7/D7*100</f>
        <v>98.536313962564975</v>
      </c>
      <c r="O7" s="30"/>
      <c r="P7" s="30"/>
      <c r="Q7" s="30"/>
      <c r="R7" s="29">
        <f>C7+D7</f>
        <v>1523676000</v>
      </c>
      <c r="S7" s="29">
        <f>H7+I7</f>
        <v>1505668052</v>
      </c>
    </row>
    <row r="8" spans="1:19" s="22" customFormat="1" ht="22.5" x14ac:dyDescent="0.2">
      <c r="A8" s="32"/>
      <c r="B8" s="33" t="s">
        <v>1</v>
      </c>
      <c r="C8" s="34">
        <f>'2019'!F5</f>
        <v>724504000</v>
      </c>
      <c r="D8" s="34">
        <f>'2020'!F5</f>
        <v>647632000</v>
      </c>
      <c r="E8" s="35"/>
      <c r="F8" s="35"/>
      <c r="G8" s="35"/>
      <c r="H8" s="34">
        <f>'2019'!K5</f>
        <v>717071652</v>
      </c>
      <c r="I8" s="34">
        <f>'2020'!K5</f>
        <v>637185400</v>
      </c>
      <c r="J8" s="35"/>
      <c r="K8" s="35"/>
      <c r="L8" s="35"/>
      <c r="M8" s="36">
        <f t="shared" ref="M8:M27" si="0">H8/C8*100</f>
        <v>98.974146726588117</v>
      </c>
      <c r="N8" s="36">
        <f t="shared" ref="N8:N27" si="1">I8/D8*100</f>
        <v>98.386954319737129</v>
      </c>
      <c r="O8" s="35"/>
      <c r="P8" s="35"/>
      <c r="Q8" s="35"/>
      <c r="R8" s="34">
        <f t="shared" ref="R8:R27" si="2">C8+D8</f>
        <v>1372136000</v>
      </c>
      <c r="S8" s="34">
        <f t="shared" ref="S8:S27" si="3">H8+I8</f>
        <v>1354257052</v>
      </c>
    </row>
    <row r="9" spans="1:19" s="22" customFormat="1" ht="22.5" x14ac:dyDescent="0.2">
      <c r="A9" s="32"/>
      <c r="B9" s="33" t="s">
        <v>7</v>
      </c>
      <c r="C9" s="34">
        <f>'2019'!F6</f>
        <v>61640000</v>
      </c>
      <c r="D9" s="34">
        <f>'2020'!F6</f>
        <v>59900000</v>
      </c>
      <c r="E9" s="35"/>
      <c r="F9" s="35"/>
      <c r="G9" s="35"/>
      <c r="H9" s="34">
        <f>'2019'!K6</f>
        <v>61640000</v>
      </c>
      <c r="I9" s="34">
        <f>'2020'!K6</f>
        <v>59900000</v>
      </c>
      <c r="J9" s="35"/>
      <c r="K9" s="35"/>
      <c r="L9" s="35"/>
      <c r="M9" s="36">
        <f t="shared" si="0"/>
        <v>100</v>
      </c>
      <c r="N9" s="36">
        <f t="shared" si="1"/>
        <v>100</v>
      </c>
      <c r="O9" s="35"/>
      <c r="P9" s="35"/>
      <c r="Q9" s="35"/>
      <c r="R9" s="34">
        <f t="shared" si="2"/>
        <v>121540000</v>
      </c>
      <c r="S9" s="34">
        <f t="shared" si="3"/>
        <v>121540000</v>
      </c>
    </row>
    <row r="10" spans="1:19" s="22" customFormat="1" ht="22.5" x14ac:dyDescent="0.2">
      <c r="A10" s="32"/>
      <c r="B10" s="33" t="s">
        <v>8</v>
      </c>
      <c r="C10" s="34">
        <f>'2019'!F7</f>
        <v>15000000</v>
      </c>
      <c r="D10" s="34">
        <f>'2020'!F7</f>
        <v>15000000</v>
      </c>
      <c r="E10" s="35"/>
      <c r="F10" s="35"/>
      <c r="G10" s="35"/>
      <c r="H10" s="34">
        <f>'2019'!K7</f>
        <v>15000000</v>
      </c>
      <c r="I10" s="34">
        <f>'2020'!K7</f>
        <v>14871000</v>
      </c>
      <c r="J10" s="35"/>
      <c r="K10" s="35"/>
      <c r="L10" s="35"/>
      <c r="M10" s="36">
        <f t="shared" si="0"/>
        <v>100</v>
      </c>
      <c r="N10" s="36">
        <f t="shared" si="1"/>
        <v>99.14</v>
      </c>
      <c r="O10" s="35"/>
      <c r="P10" s="35"/>
      <c r="Q10" s="35"/>
      <c r="R10" s="34">
        <f t="shared" si="2"/>
        <v>30000000</v>
      </c>
      <c r="S10" s="34">
        <f t="shared" si="3"/>
        <v>29871000</v>
      </c>
    </row>
    <row r="11" spans="1:19" s="22" customFormat="1" ht="11.25" hidden="1" x14ac:dyDescent="0.2">
      <c r="A11" s="32"/>
      <c r="B11" s="37"/>
      <c r="C11" s="34">
        <f>'2019'!F8</f>
        <v>0</v>
      </c>
      <c r="D11" s="34">
        <f>'2020'!F8</f>
        <v>0</v>
      </c>
      <c r="E11" s="35"/>
      <c r="F11" s="35"/>
      <c r="G11" s="35"/>
      <c r="H11" s="34">
        <f>'2019'!K8</f>
        <v>0</v>
      </c>
      <c r="I11" s="34">
        <f>'2020'!K8</f>
        <v>0</v>
      </c>
      <c r="J11" s="35"/>
      <c r="K11" s="35"/>
      <c r="L11" s="35"/>
      <c r="M11" s="36" t="e">
        <f t="shared" si="0"/>
        <v>#DIV/0!</v>
      </c>
      <c r="N11" s="36" t="e">
        <f t="shared" si="1"/>
        <v>#DIV/0!</v>
      </c>
      <c r="O11" s="35"/>
      <c r="P11" s="35"/>
      <c r="Q11" s="35"/>
      <c r="R11" s="34">
        <f t="shared" si="2"/>
        <v>0</v>
      </c>
      <c r="S11" s="34">
        <f t="shared" si="3"/>
        <v>0</v>
      </c>
    </row>
    <row r="12" spans="1:19" s="22" customFormat="1" ht="22.5" x14ac:dyDescent="0.2">
      <c r="A12" s="32">
        <v>2</v>
      </c>
      <c r="B12" s="38" t="s">
        <v>9</v>
      </c>
      <c r="C12" s="39">
        <f>'2019'!F9</f>
        <v>769859750</v>
      </c>
      <c r="D12" s="39">
        <f>'2020'!F9</f>
        <v>146453000</v>
      </c>
      <c r="E12" s="35"/>
      <c r="F12" s="35"/>
      <c r="G12" s="35"/>
      <c r="H12" s="39">
        <f>'2019'!K9</f>
        <v>747610251</v>
      </c>
      <c r="I12" s="39">
        <f>'2020'!K9</f>
        <v>145459800</v>
      </c>
      <c r="J12" s="35"/>
      <c r="K12" s="35"/>
      <c r="L12" s="35"/>
      <c r="M12" s="40">
        <f t="shared" si="0"/>
        <v>97.109928269402317</v>
      </c>
      <c r="N12" s="40">
        <f t="shared" si="1"/>
        <v>99.321830211740277</v>
      </c>
      <c r="O12" s="41"/>
      <c r="P12" s="41"/>
      <c r="Q12" s="41"/>
      <c r="R12" s="39">
        <f t="shared" si="2"/>
        <v>916312750</v>
      </c>
      <c r="S12" s="39">
        <f t="shared" si="3"/>
        <v>893070051</v>
      </c>
    </row>
    <row r="13" spans="1:19" s="22" customFormat="1" ht="22.5" x14ac:dyDescent="0.2">
      <c r="A13" s="32"/>
      <c r="B13" s="33" t="s">
        <v>10</v>
      </c>
      <c r="C13" s="34">
        <f>'2019'!F10</f>
        <v>156500000</v>
      </c>
      <c r="D13" s="34">
        <f>'2020'!F10</f>
        <v>51062000</v>
      </c>
      <c r="E13" s="35"/>
      <c r="F13" s="35"/>
      <c r="G13" s="35"/>
      <c r="H13" s="34">
        <f>'2019'!K10</f>
        <v>156500000</v>
      </c>
      <c r="I13" s="34">
        <f>'2020'!K10</f>
        <v>51062000</v>
      </c>
      <c r="J13" s="35"/>
      <c r="K13" s="35"/>
      <c r="L13" s="35"/>
      <c r="M13" s="36">
        <f t="shared" si="0"/>
        <v>100</v>
      </c>
      <c r="N13" s="36">
        <f t="shared" si="1"/>
        <v>100</v>
      </c>
      <c r="O13" s="35"/>
      <c r="P13" s="35"/>
      <c r="Q13" s="35"/>
      <c r="R13" s="34">
        <f t="shared" si="2"/>
        <v>207562000</v>
      </c>
      <c r="S13" s="34">
        <f t="shared" si="3"/>
        <v>207562000</v>
      </c>
    </row>
    <row r="14" spans="1:19" s="22" customFormat="1" ht="22.5" x14ac:dyDescent="0.2">
      <c r="A14" s="32"/>
      <c r="B14" s="33" t="s">
        <v>11</v>
      </c>
      <c r="C14" s="34">
        <f>'2019'!F11</f>
        <v>580859750</v>
      </c>
      <c r="D14" s="34">
        <f>'2020'!F11</f>
        <v>55000000</v>
      </c>
      <c r="E14" s="35"/>
      <c r="F14" s="35"/>
      <c r="G14" s="35"/>
      <c r="H14" s="34">
        <f>'2019'!K11</f>
        <v>558612500</v>
      </c>
      <c r="I14" s="34">
        <f>'2020'!K11</f>
        <v>55000000</v>
      </c>
      <c r="J14" s="35"/>
      <c r="K14" s="35"/>
      <c r="L14" s="35"/>
      <c r="M14" s="36">
        <f t="shared" si="0"/>
        <v>96.169944638098954</v>
      </c>
      <c r="N14" s="36">
        <f t="shared" si="1"/>
        <v>100</v>
      </c>
      <c r="O14" s="35"/>
      <c r="P14" s="35"/>
      <c r="Q14" s="35"/>
      <c r="R14" s="34">
        <f t="shared" si="2"/>
        <v>635859750</v>
      </c>
      <c r="S14" s="34">
        <f t="shared" si="3"/>
        <v>613612500</v>
      </c>
    </row>
    <row r="15" spans="1:19" s="22" customFormat="1" ht="22.5" x14ac:dyDescent="0.2">
      <c r="A15" s="32"/>
      <c r="B15" s="33" t="s">
        <v>12</v>
      </c>
      <c r="C15" s="34">
        <f>'2019'!F12</f>
        <v>32500000</v>
      </c>
      <c r="D15" s="34">
        <f>'2020'!F12</f>
        <v>40391000</v>
      </c>
      <c r="E15" s="35"/>
      <c r="F15" s="35"/>
      <c r="G15" s="35"/>
      <c r="H15" s="34">
        <f>'2019'!K12</f>
        <v>32497751</v>
      </c>
      <c r="I15" s="34">
        <f>'2020'!K12</f>
        <v>39397800</v>
      </c>
      <c r="J15" s="35"/>
      <c r="K15" s="35"/>
      <c r="L15" s="35"/>
      <c r="M15" s="36">
        <f t="shared" si="0"/>
        <v>99.993080000000006</v>
      </c>
      <c r="N15" s="36">
        <f t="shared" si="1"/>
        <v>97.541036369488253</v>
      </c>
      <c r="O15" s="35"/>
      <c r="P15" s="35"/>
      <c r="Q15" s="35"/>
      <c r="R15" s="34">
        <f t="shared" si="2"/>
        <v>72891000</v>
      </c>
      <c r="S15" s="34">
        <f t="shared" si="3"/>
        <v>71895551</v>
      </c>
    </row>
    <row r="16" spans="1:19" s="22" customFormat="1" ht="11.25" hidden="1" x14ac:dyDescent="0.2">
      <c r="A16" s="32"/>
      <c r="B16" s="37"/>
      <c r="C16" s="34">
        <f>'2019'!F13</f>
        <v>0</v>
      </c>
      <c r="D16" s="34">
        <f>'2020'!F13</f>
        <v>0</v>
      </c>
      <c r="E16" s="35"/>
      <c r="F16" s="35"/>
      <c r="G16" s="35"/>
      <c r="H16" s="34">
        <f>'2019'!K13</f>
        <v>0</v>
      </c>
      <c r="I16" s="34">
        <f>'2020'!K13</f>
        <v>0</v>
      </c>
      <c r="J16" s="35"/>
      <c r="K16" s="35"/>
      <c r="L16" s="35"/>
      <c r="M16" s="36" t="e">
        <f t="shared" si="0"/>
        <v>#DIV/0!</v>
      </c>
      <c r="N16" s="36" t="e">
        <f t="shared" si="1"/>
        <v>#DIV/0!</v>
      </c>
      <c r="O16" s="35"/>
      <c r="P16" s="35"/>
      <c r="Q16" s="35"/>
      <c r="R16" s="34">
        <f t="shared" si="2"/>
        <v>0</v>
      </c>
      <c r="S16" s="34">
        <f t="shared" si="3"/>
        <v>0</v>
      </c>
    </row>
    <row r="17" spans="1:19" s="22" customFormat="1" ht="33.75" x14ac:dyDescent="0.2">
      <c r="A17" s="32">
        <v>3</v>
      </c>
      <c r="B17" s="38" t="s">
        <v>13</v>
      </c>
      <c r="C17" s="39">
        <f>'2019'!F14</f>
        <v>5000000</v>
      </c>
      <c r="D17" s="39">
        <f>'2020'!F14</f>
        <v>5000000</v>
      </c>
      <c r="E17" s="35"/>
      <c r="F17" s="35"/>
      <c r="G17" s="35"/>
      <c r="H17" s="39">
        <f>'2019'!K14</f>
        <v>5000000</v>
      </c>
      <c r="I17" s="39">
        <f>'2020'!K14</f>
        <v>5000000</v>
      </c>
      <c r="J17" s="35"/>
      <c r="K17" s="35"/>
      <c r="L17" s="35"/>
      <c r="M17" s="40">
        <f t="shared" si="0"/>
        <v>100</v>
      </c>
      <c r="N17" s="40">
        <f t="shared" si="1"/>
        <v>100</v>
      </c>
      <c r="O17" s="41"/>
      <c r="P17" s="41"/>
      <c r="Q17" s="41"/>
      <c r="R17" s="39">
        <f t="shared" si="2"/>
        <v>10000000</v>
      </c>
      <c r="S17" s="39">
        <f t="shared" si="3"/>
        <v>10000000</v>
      </c>
    </row>
    <row r="18" spans="1:19" s="22" customFormat="1" ht="33.75" x14ac:dyDescent="0.2">
      <c r="A18" s="32"/>
      <c r="B18" s="33" t="s">
        <v>14</v>
      </c>
      <c r="C18" s="34">
        <f>'2019'!F15</f>
        <v>5000000</v>
      </c>
      <c r="D18" s="34">
        <f>'2020'!F15</f>
        <v>5000000</v>
      </c>
      <c r="E18" s="35"/>
      <c r="F18" s="35"/>
      <c r="G18" s="35"/>
      <c r="H18" s="34">
        <f>'2019'!K15</f>
        <v>5000000</v>
      </c>
      <c r="I18" s="34">
        <f>'2020'!K15</f>
        <v>5000000</v>
      </c>
      <c r="J18" s="35"/>
      <c r="K18" s="35"/>
      <c r="L18" s="35"/>
      <c r="M18" s="36">
        <f t="shared" si="0"/>
        <v>100</v>
      </c>
      <c r="N18" s="36">
        <f t="shared" si="1"/>
        <v>100</v>
      </c>
      <c r="O18" s="35"/>
      <c r="P18" s="35"/>
      <c r="Q18" s="35"/>
      <c r="R18" s="34">
        <f t="shared" si="2"/>
        <v>10000000</v>
      </c>
      <c r="S18" s="34">
        <f t="shared" si="3"/>
        <v>10000000</v>
      </c>
    </row>
    <row r="19" spans="1:19" s="22" customFormat="1" ht="11.25" hidden="1" x14ac:dyDescent="0.2">
      <c r="A19" s="32"/>
      <c r="B19" s="37"/>
      <c r="C19" s="34">
        <f>'2019'!F16</f>
        <v>0</v>
      </c>
      <c r="D19" s="34">
        <f>'2020'!F16</f>
        <v>0</v>
      </c>
      <c r="E19" s="35"/>
      <c r="F19" s="35"/>
      <c r="G19" s="35"/>
      <c r="H19" s="34">
        <f>'2019'!K16</f>
        <v>0</v>
      </c>
      <c r="I19" s="34">
        <f>'2020'!K16</f>
        <v>0</v>
      </c>
      <c r="J19" s="35"/>
      <c r="K19" s="35"/>
      <c r="L19" s="35"/>
      <c r="M19" s="36" t="e">
        <f t="shared" si="0"/>
        <v>#DIV/0!</v>
      </c>
      <c r="N19" s="36" t="e">
        <f t="shared" si="1"/>
        <v>#DIV/0!</v>
      </c>
      <c r="O19" s="35"/>
      <c r="P19" s="35"/>
      <c r="Q19" s="35"/>
      <c r="R19" s="34">
        <f t="shared" si="2"/>
        <v>0</v>
      </c>
      <c r="S19" s="34">
        <f t="shared" si="3"/>
        <v>0</v>
      </c>
    </row>
    <row r="20" spans="1:19" s="22" customFormat="1" ht="22.5" x14ac:dyDescent="0.2">
      <c r="A20" s="32">
        <v>4</v>
      </c>
      <c r="B20" s="38" t="s">
        <v>15</v>
      </c>
      <c r="C20" s="39">
        <f>'2019'!F17</f>
        <v>123885000</v>
      </c>
      <c r="D20" s="39">
        <f>'2020'!F17</f>
        <v>91815000</v>
      </c>
      <c r="E20" s="35"/>
      <c r="F20" s="35"/>
      <c r="G20" s="35"/>
      <c r="H20" s="39">
        <f>'2019'!K17</f>
        <v>123885000</v>
      </c>
      <c r="I20" s="39">
        <f>'2020'!K17</f>
        <v>88497000</v>
      </c>
      <c r="J20" s="35"/>
      <c r="K20" s="35"/>
      <c r="L20" s="35"/>
      <c r="M20" s="40">
        <f t="shared" si="0"/>
        <v>100</v>
      </c>
      <c r="N20" s="40">
        <f t="shared" si="1"/>
        <v>96.386211403365465</v>
      </c>
      <c r="O20" s="41"/>
      <c r="P20" s="41"/>
      <c r="Q20" s="41"/>
      <c r="R20" s="39">
        <f t="shared" si="2"/>
        <v>215700000</v>
      </c>
      <c r="S20" s="39">
        <f t="shared" si="3"/>
        <v>212382000</v>
      </c>
    </row>
    <row r="21" spans="1:19" s="22" customFormat="1" ht="22.5" x14ac:dyDescent="0.2">
      <c r="A21" s="32"/>
      <c r="B21" s="33" t="s">
        <v>16</v>
      </c>
      <c r="C21" s="34">
        <f>'2019'!F18</f>
        <v>123885000</v>
      </c>
      <c r="D21" s="34">
        <f>'2020'!F18</f>
        <v>91815000</v>
      </c>
      <c r="E21" s="35"/>
      <c r="F21" s="35"/>
      <c r="G21" s="35"/>
      <c r="H21" s="34">
        <f>'2019'!K18</f>
        <v>123885000</v>
      </c>
      <c r="I21" s="34">
        <f>'2020'!K18</f>
        <v>88497000</v>
      </c>
      <c r="J21" s="35"/>
      <c r="K21" s="35"/>
      <c r="L21" s="35"/>
      <c r="M21" s="36">
        <f t="shared" si="0"/>
        <v>100</v>
      </c>
      <c r="N21" s="36">
        <f t="shared" si="1"/>
        <v>96.386211403365465</v>
      </c>
      <c r="O21" s="35"/>
      <c r="P21" s="35"/>
      <c r="Q21" s="35"/>
      <c r="R21" s="34">
        <f t="shared" si="2"/>
        <v>215700000</v>
      </c>
      <c r="S21" s="34">
        <f t="shared" si="3"/>
        <v>212382000</v>
      </c>
    </row>
    <row r="22" spans="1:19" s="22" customFormat="1" ht="11.25" hidden="1" x14ac:dyDescent="0.2">
      <c r="A22" s="32"/>
      <c r="B22" s="35"/>
      <c r="C22" s="34">
        <f>'2019'!F19</f>
        <v>0</v>
      </c>
      <c r="D22" s="34">
        <f>'2020'!F19</f>
        <v>0</v>
      </c>
      <c r="E22" s="35"/>
      <c r="F22" s="35"/>
      <c r="G22" s="35"/>
      <c r="H22" s="34">
        <f>'2019'!K19</f>
        <v>0</v>
      </c>
      <c r="I22" s="34">
        <f>'2020'!K19</f>
        <v>0</v>
      </c>
      <c r="J22" s="35"/>
      <c r="K22" s="35"/>
      <c r="L22" s="35"/>
      <c r="M22" s="36" t="e">
        <f t="shared" si="0"/>
        <v>#DIV/0!</v>
      </c>
      <c r="N22" s="36" t="e">
        <f t="shared" si="1"/>
        <v>#DIV/0!</v>
      </c>
      <c r="O22" s="35"/>
      <c r="P22" s="35"/>
      <c r="Q22" s="35"/>
      <c r="R22" s="34">
        <f t="shared" si="2"/>
        <v>0</v>
      </c>
      <c r="S22" s="34">
        <f t="shared" si="3"/>
        <v>0</v>
      </c>
    </row>
    <row r="23" spans="1:19" s="22" customFormat="1" ht="11.25" x14ac:dyDescent="0.2">
      <c r="A23" s="32">
        <v>5</v>
      </c>
      <c r="B23" s="42" t="s">
        <v>19</v>
      </c>
      <c r="C23" s="39">
        <f>'2019'!F20</f>
        <v>3225000000</v>
      </c>
      <c r="D23" s="39">
        <f>'2020'!F20</f>
        <v>3264177000</v>
      </c>
      <c r="E23" s="35"/>
      <c r="F23" s="35"/>
      <c r="G23" s="35"/>
      <c r="H23" s="39">
        <f>'2019'!K20</f>
        <v>3157841025</v>
      </c>
      <c r="I23" s="39">
        <f>'2020'!K20</f>
        <v>3183144192</v>
      </c>
      <c r="J23" s="35"/>
      <c r="K23" s="35"/>
      <c r="L23" s="35"/>
      <c r="M23" s="40">
        <f t="shared" si="0"/>
        <v>97.917551162790701</v>
      </c>
      <c r="N23" s="40">
        <f t="shared" si="1"/>
        <v>97.517511826105022</v>
      </c>
      <c r="O23" s="41"/>
      <c r="P23" s="41"/>
      <c r="Q23" s="41"/>
      <c r="R23" s="39">
        <f t="shared" si="2"/>
        <v>6489177000</v>
      </c>
      <c r="S23" s="39">
        <f t="shared" si="3"/>
        <v>6340985217</v>
      </c>
    </row>
    <row r="24" spans="1:19" s="22" customFormat="1" ht="22.5" x14ac:dyDescent="0.2">
      <c r="A24" s="32"/>
      <c r="B24" s="33" t="s">
        <v>20</v>
      </c>
      <c r="C24" s="34">
        <f>'2019'!F21</f>
        <v>1159503650</v>
      </c>
      <c r="D24" s="34">
        <f>'2020'!F21</f>
        <v>1215997650</v>
      </c>
      <c r="E24" s="35"/>
      <c r="F24" s="35"/>
      <c r="G24" s="35"/>
      <c r="H24" s="34">
        <f>'2019'!K21</f>
        <v>1114388050</v>
      </c>
      <c r="I24" s="34">
        <f>'2020'!K21</f>
        <v>1171835250</v>
      </c>
      <c r="J24" s="35"/>
      <c r="K24" s="35"/>
      <c r="L24" s="35"/>
      <c r="M24" s="36">
        <f t="shared" si="0"/>
        <v>96.10905925134432</v>
      </c>
      <c r="N24" s="36">
        <f t="shared" si="1"/>
        <v>96.368216665550293</v>
      </c>
      <c r="O24" s="35"/>
      <c r="P24" s="35"/>
      <c r="Q24" s="35"/>
      <c r="R24" s="34">
        <f t="shared" si="2"/>
        <v>2375501300</v>
      </c>
      <c r="S24" s="34">
        <f t="shared" si="3"/>
        <v>2286223300</v>
      </c>
    </row>
    <row r="25" spans="1:19" s="22" customFormat="1" ht="22.5" x14ac:dyDescent="0.2">
      <c r="A25" s="32"/>
      <c r="B25" s="33" t="s">
        <v>21</v>
      </c>
      <c r="C25" s="34">
        <f>'2019'!F22</f>
        <v>1006673350</v>
      </c>
      <c r="D25" s="34">
        <f>'2020'!F22</f>
        <v>950179350</v>
      </c>
      <c r="E25" s="35"/>
      <c r="F25" s="35"/>
      <c r="G25" s="35"/>
      <c r="H25" s="34">
        <f>'2019'!K22</f>
        <v>1000933350</v>
      </c>
      <c r="I25" s="34">
        <f>'2020'!K22</f>
        <v>936469942</v>
      </c>
      <c r="J25" s="35"/>
      <c r="K25" s="35"/>
      <c r="L25" s="35"/>
      <c r="M25" s="36">
        <f t="shared" si="0"/>
        <v>99.429805110068727</v>
      </c>
      <c r="N25" s="36">
        <f t="shared" si="1"/>
        <v>98.557176810883135</v>
      </c>
      <c r="O25" s="35"/>
      <c r="P25" s="35"/>
      <c r="Q25" s="35"/>
      <c r="R25" s="34">
        <f t="shared" si="2"/>
        <v>1956852700</v>
      </c>
      <c r="S25" s="34">
        <f t="shared" si="3"/>
        <v>1937403292</v>
      </c>
    </row>
    <row r="26" spans="1:19" s="22" customFormat="1" ht="22.5" x14ac:dyDescent="0.2">
      <c r="A26" s="32"/>
      <c r="B26" s="33" t="s">
        <v>22</v>
      </c>
      <c r="C26" s="34">
        <f>'2019'!F23</f>
        <v>908892500</v>
      </c>
      <c r="D26" s="34">
        <f>'2020'!F23</f>
        <v>935010500</v>
      </c>
      <c r="E26" s="35"/>
      <c r="F26" s="35"/>
      <c r="G26" s="35"/>
      <c r="H26" s="34">
        <f>'2019'!K23</f>
        <v>892589125</v>
      </c>
      <c r="I26" s="34">
        <f>'2020'!K23</f>
        <v>916834500</v>
      </c>
      <c r="J26" s="35"/>
      <c r="K26" s="35"/>
      <c r="L26" s="35"/>
      <c r="M26" s="36">
        <f t="shared" si="0"/>
        <v>98.206237261282268</v>
      </c>
      <c r="N26" s="36">
        <f t="shared" si="1"/>
        <v>98.056064611039133</v>
      </c>
      <c r="O26" s="35"/>
      <c r="P26" s="35"/>
      <c r="Q26" s="35"/>
      <c r="R26" s="34">
        <f t="shared" si="2"/>
        <v>1843903000</v>
      </c>
      <c r="S26" s="34">
        <f t="shared" si="3"/>
        <v>1809423625</v>
      </c>
    </row>
    <row r="27" spans="1:19" s="22" customFormat="1" ht="22.5" x14ac:dyDescent="0.2">
      <c r="A27" s="43"/>
      <c r="B27" s="44" t="s">
        <v>23</v>
      </c>
      <c r="C27" s="45">
        <f>'2019'!F24</f>
        <v>149930500</v>
      </c>
      <c r="D27" s="45">
        <f>'2020'!F24</f>
        <v>162989500</v>
      </c>
      <c r="E27" s="46"/>
      <c r="F27" s="46"/>
      <c r="G27" s="46"/>
      <c r="H27" s="45">
        <f>'2019'!K24</f>
        <v>149930500</v>
      </c>
      <c r="I27" s="45">
        <f>'2020'!K24</f>
        <v>158004500</v>
      </c>
      <c r="J27" s="46"/>
      <c r="K27" s="46"/>
      <c r="L27" s="46"/>
      <c r="M27" s="47">
        <f t="shared" si="0"/>
        <v>100</v>
      </c>
      <c r="N27" s="47">
        <f t="shared" si="1"/>
        <v>96.94152077281052</v>
      </c>
      <c r="O27" s="46"/>
      <c r="P27" s="46"/>
      <c r="Q27" s="46"/>
      <c r="R27" s="45">
        <f t="shared" si="2"/>
        <v>312920000</v>
      </c>
      <c r="S27" s="45">
        <f t="shared" si="3"/>
        <v>307935000</v>
      </c>
    </row>
  </sheetData>
  <mergeCells count="9">
    <mergeCell ref="A1:S1"/>
    <mergeCell ref="A2:S2"/>
    <mergeCell ref="A3:S3"/>
    <mergeCell ref="A5:A6"/>
    <mergeCell ref="B5:B6"/>
    <mergeCell ref="C5:G5"/>
    <mergeCell ref="H5:L5"/>
    <mergeCell ref="M5:Q5"/>
    <mergeCell ref="R5: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2020</vt:lpstr>
      <vt:lpstr>sanding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2021-05-04T11:47:21Z</dcterms:created>
  <dcterms:modified xsi:type="dcterms:W3CDTF">2021-05-04T12:35:45Z</dcterms:modified>
</cp:coreProperties>
</file>